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2120" windowHeight="9120" activeTab="0"/>
  </bookViews>
  <sheets>
    <sheet name="CPEP" sheetId="1" r:id="rId1"/>
  </sheets>
  <definedNames>
    <definedName name="CPEP">'CPEP'!$A$9:$C$322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<sst xmlns="http://schemas.openxmlformats.org/spreadsheetml/2006/main" count="674" uniqueCount="662">
  <si>
    <t>Enrollment</t>
  </si>
  <si>
    <t>District Name</t>
  </si>
  <si>
    <t>FREE</t>
  </si>
  <si>
    <t xml:space="preserve"> </t>
  </si>
  <si>
    <t>Total</t>
  </si>
  <si>
    <t xml:space="preserve">Public </t>
  </si>
  <si>
    <t>Private</t>
  </si>
  <si>
    <t>Basic Grant</t>
  </si>
  <si>
    <t>Amount</t>
  </si>
  <si>
    <t>High Cost</t>
  </si>
  <si>
    <t>ELIGIBLE</t>
  </si>
  <si>
    <t>REDUCED</t>
  </si>
  <si>
    <t>PUBLIC</t>
  </si>
  <si>
    <t>PUBLIC AND</t>
  </si>
  <si>
    <t>PRIVATE</t>
  </si>
  <si>
    <t>% F&amp;R</t>
  </si>
  <si>
    <t>enroll</t>
  </si>
  <si>
    <t>free &amp;</t>
  </si>
  <si>
    <t xml:space="preserve">count of </t>
  </si>
  <si>
    <t>count of</t>
  </si>
  <si>
    <t>redu</t>
  </si>
  <si>
    <t xml:space="preserve">total </t>
  </si>
  <si>
    <t xml:space="preserve">leas gr </t>
  </si>
  <si>
    <t>priv+pub</t>
  </si>
  <si>
    <t>leas</t>
  </si>
  <si>
    <t>basic amount</t>
  </si>
  <si>
    <t xml:space="preserve">high cost </t>
  </si>
  <si>
    <t>TITLE VI</t>
  </si>
  <si>
    <t>LEA</t>
  </si>
  <si>
    <t xml:space="preserve"> Number</t>
  </si>
  <si>
    <t>Enroll.</t>
  </si>
  <si>
    <t>Free Elig.</t>
  </si>
  <si>
    <t>Reduced Elig.</t>
  </si>
  <si>
    <t>0101000</t>
  </si>
  <si>
    <t>DeWitt School District</t>
  </si>
  <si>
    <t>0102000</t>
  </si>
  <si>
    <t>Gillett School District</t>
  </si>
  <si>
    <t>0104000</t>
  </si>
  <si>
    <t>Stuttgart School District</t>
  </si>
  <si>
    <t>0105000</t>
  </si>
  <si>
    <t>Humphrey School District</t>
  </si>
  <si>
    <t>0201000</t>
  </si>
  <si>
    <t>Crossett School District</t>
  </si>
  <si>
    <t>0202000</t>
  </si>
  <si>
    <t>Fountain Hill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</si>
  <si>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</si>
  <si>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</si>
  <si>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</si>
  <si>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</si>
  <si>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</si>
  <si>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</si>
  <si>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</si>
  <si>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</si>
  <si>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</si>
  <si>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</si>
  <si>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</si>
  <si>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</si>
  <si>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</si>
  <si>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</si>
  <si>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</si>
  <si>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</si>
  <si>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</si>
  <si>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</si>
  <si>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</si>
  <si>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</si>
  <si>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</si>
  <si>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</si>
  <si>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</si>
  <si>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</si>
  <si>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</si>
  <si>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</si>
  <si>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</si>
  <si>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</si>
  <si>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</si>
  <si>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</si>
  <si>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</si>
  <si>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</si>
  <si>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</si>
  <si>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</si>
  <si>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</si>
  <si>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</si>
  <si>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</si>
  <si>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</si>
  <si>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</si>
  <si>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</si>
  <si>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</si>
  <si>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</si>
  <si>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</si>
  <si>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</si>
  <si>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</si>
  <si>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</si>
  <si>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</si>
  <si>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</si>
  <si>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</si>
  <si>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</si>
  <si>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</si>
  <si>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</si>
  <si>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</si>
  <si>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</si>
  <si>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</si>
  <si>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</si>
  <si>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</si>
  <si>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</si>
  <si>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</si>
  <si>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</si>
  <si>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</si>
  <si>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Clay Co. Cent.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</si>
  <si>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</si>
  <si>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</si>
  <si>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</si>
  <si>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</si>
  <si>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</si>
  <si>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</si>
  <si>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</si>
  <si>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</si>
  <si>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1205000</t>
  </si>
  <si>
    <t>Wilburn School District</t>
  </si>
  <si>
    <t>1301000</t>
  </si>
  <si>
    <t>Kingsland School District</t>
  </si>
  <si>
    <t>1303000</t>
  </si>
  <si>
    <t>Rison School District</t>
  </si>
  <si>
    <t>1304000</t>
  </si>
  <si>
    <t>Woodlawn School District</t>
  </si>
  <si>
    <t>1401000</t>
  </si>
  <si>
    <t>Emerson School District</t>
  </si>
  <si>
    <t>1402000</t>
  </si>
  <si>
    <t>Magnolia School District</t>
  </si>
  <si>
    <t>1403000</t>
  </si>
  <si>
    <t>McNeil School District</t>
  </si>
  <si>
    <t>1404000</t>
  </si>
  <si>
    <t>Taylor School District</t>
  </si>
  <si>
    <t>1406000</t>
  </si>
  <si>
    <t>Waldo School District</t>
  </si>
  <si>
    <t>1407000</t>
  </si>
  <si>
    <t>Walker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</si>
  <si>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</si>
  <si>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</si>
  <si>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</si>
  <si>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</si>
  <si>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</si>
  <si>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</si>
  <si>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</si>
  <si>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</si>
  <si>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</si>
  <si>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</si>
  <si>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</si>
  <si>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</si>
  <si>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</si>
  <si>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</si>
  <si>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</si>
  <si>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</si>
  <si>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</si>
  <si>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</si>
  <si>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</si>
  <si>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</si>
  <si>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</si>
  <si>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</si>
  <si>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</si>
  <si>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</si>
  <si>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</si>
  <si>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</si>
  <si>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</si>
  <si>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</si>
  <si>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</si>
  <si>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</si>
  <si>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</si>
  <si>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</si>
  <si>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1801000</t>
  </si>
  <si>
    <t>Crawfordsville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</si>
  <si>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</si>
  <si>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</si>
  <si>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</si>
  <si>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</si>
  <si>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</si>
  <si>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</si>
  <si>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</si>
  <si>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</si>
  <si>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</si>
  <si>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</si>
  <si>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</si>
  <si>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</si>
  <si>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</si>
  <si>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</si>
  <si>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2001000</t>
  </si>
  <si>
    <t>Carthage School District</t>
  </si>
  <si>
    <t>2002000</t>
  </si>
  <si>
    <t>Fordyce School District</t>
  </si>
  <si>
    <t>2003000</t>
  </si>
  <si>
    <t>Sparkman School District</t>
  </si>
  <si>
    <t>2101000</t>
  </si>
  <si>
    <t>Arkansas City School District</t>
  </si>
  <si>
    <t>2102000</t>
  </si>
  <si>
    <t>Delta Special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</si>
  <si>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</si>
  <si>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</si>
  <si>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</si>
  <si>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</si>
  <si>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</si>
  <si>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</si>
  <si>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</si>
  <si>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</si>
  <si>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</si>
  <si>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</si>
  <si>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</si>
  <si>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</si>
  <si>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</si>
  <si>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</si>
  <si>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</si>
  <si>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</si>
  <si>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</si>
  <si>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</si>
  <si>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</si>
  <si>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</si>
  <si>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2401000</t>
  </si>
  <si>
    <t>Altus-Denning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</si>
  <si>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</si>
  <si>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</si>
  <si>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</si>
  <si>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</si>
  <si>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</si>
  <si>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</si>
  <si>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2405000</t>
  </si>
  <si>
    <t>Pleasant View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</si>
  <si>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</si>
  <si>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</si>
  <si>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</si>
  <si>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</si>
  <si>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</si>
  <si>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</si>
  <si>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</si>
  <si>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</si>
  <si>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</si>
  <si>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</si>
  <si>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</si>
  <si>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</si>
  <si>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</si>
  <si>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</si>
  <si>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</si>
  <si>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</si>
  <si>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</si>
  <si>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</si>
  <si>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</si>
  <si>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</si>
  <si>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</si>
  <si>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</si>
  <si>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</si>
  <si>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2801000</t>
  </si>
  <si>
    <t>Delaplaine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</si>
  <si>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</si>
  <si>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</si>
  <si>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</si>
  <si>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</si>
  <si>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</si>
  <si>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</si>
  <si>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</si>
  <si>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</si>
  <si>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</si>
  <si>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</si>
  <si>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2905000</t>
  </si>
  <si>
    <t>Saratoga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</si>
  <si>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</si>
  <si>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</si>
  <si>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</si>
  <si>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</si>
  <si>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</si>
  <si>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</si>
  <si>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</si>
  <si>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</si>
  <si>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</si>
  <si>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</si>
  <si>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</si>
  <si>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</si>
  <si>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</si>
  <si>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</si>
  <si>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</si>
  <si>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</si>
  <si>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</si>
  <si>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</si>
  <si>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3106000</t>
  </si>
  <si>
    <t>Umpire School District</t>
  </si>
  <si>
    <t>3201000</t>
  </si>
  <si>
    <t>Batesville School District</t>
  </si>
  <si>
    <t>3202000</t>
  </si>
  <si>
    <t>Cord-Charlotte School District</t>
  </si>
  <si>
    <t>3203000</t>
  </si>
  <si>
    <t>Cushman School District</t>
  </si>
  <si>
    <t>3206000</t>
  </si>
  <si>
    <t>Newark School District</t>
  </si>
  <si>
    <t>3209000</t>
  </si>
  <si>
    <t>Southside School District</t>
  </si>
  <si>
    <t>3210000</t>
  </si>
  <si>
    <t>Sulphur Rock School District</t>
  </si>
  <si>
    <t>3211000</t>
  </si>
  <si>
    <t>Midland School District</t>
  </si>
  <si>
    <t>3301000</t>
  </si>
  <si>
    <t>Calico Rock School District</t>
  </si>
  <si>
    <t>3302000</t>
  </si>
  <si>
    <t>Melbourne School District</t>
  </si>
  <si>
    <t>3303000</t>
  </si>
  <si>
    <t>Mount Pleasant School District</t>
  </si>
  <si>
    <t>3306000</t>
  </si>
  <si>
    <t>Izard Co. Cons. School Dist.</t>
  </si>
  <si>
    <t>3403000</t>
  </si>
  <si>
    <t>Newport School District</t>
  </si>
  <si>
    <t>3404000</t>
  </si>
  <si>
    <t>Swifton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</si>
  <si>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</si>
  <si>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</si>
  <si>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</si>
  <si>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</si>
  <si>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</si>
  <si>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</si>
  <si>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</si>
  <si>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</si>
  <si>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</si>
  <si>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</si>
  <si>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</si>
  <si>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</si>
  <si>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Department of Corrections</t>
  </si>
  <si>
    <t>3601000</t>
  </si>
  <si>
    <t>Clarksville School District</t>
  </si>
  <si>
    <t>3604000</t>
  </si>
  <si>
    <t>Lamar School District</t>
  </si>
  <si>
    <t>3605000</t>
  </si>
  <si>
    <t>Oark School District</t>
  </si>
  <si>
    <t>3606000</t>
  </si>
  <si>
    <t>Westside School District</t>
  </si>
  <si>
    <t>3701000</t>
  </si>
  <si>
    <t>Bradley School District</t>
  </si>
  <si>
    <t>3702000</t>
  </si>
  <si>
    <t>Lewisville School District</t>
  </si>
  <si>
    <t>3703000</t>
  </si>
  <si>
    <t>Stamps School District</t>
  </si>
  <si>
    <t>3801000</t>
  </si>
  <si>
    <t>Black Rock School District</t>
  </si>
  <si>
    <t>3804000</t>
  </si>
  <si>
    <t>Hoxie School District</t>
  </si>
  <si>
    <t>3805000</t>
  </si>
  <si>
    <t>Lynn School District</t>
  </si>
  <si>
    <t>3806000</t>
  </si>
  <si>
    <t>Sloan-Hendrix School Dist.</t>
  </si>
  <si>
    <t>3807000</t>
  </si>
  <si>
    <t>River Valley School District</t>
  </si>
  <si>
    <t>3808000</t>
  </si>
  <si>
    <t>Walnut Ridge School District</t>
  </si>
  <si>
    <t>3904000</t>
  </si>
  <si>
    <t>Lee County School District</t>
  </si>
  <si>
    <t>4001000</t>
  </si>
  <si>
    <t>Gould School District</t>
  </si>
  <si>
    <t>4002000</t>
  </si>
  <si>
    <t>Grady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</si>
  <si>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</si>
  <si>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</si>
  <si>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</si>
  <si>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</si>
  <si>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</si>
  <si>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</si>
  <si>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</si>
  <si>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</si>
  <si>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</si>
  <si>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</si>
  <si>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</si>
  <si>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</si>
  <si>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</si>
  <si>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</si>
  <si>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</si>
  <si>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</si>
  <si>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</si>
  <si>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</si>
  <si>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</si>
  <si>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</si>
  <si>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</si>
  <si>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</si>
  <si>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</si>
  <si>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</si>
  <si>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4402000</t>
  </si>
  <si>
    <t>Kingston School District</t>
  </si>
  <si>
    <t>4403000</t>
  </si>
  <si>
    <t>St. Paul School District</t>
  </si>
  <si>
    <t>4501000</t>
  </si>
  <si>
    <t>Flippin School District</t>
  </si>
  <si>
    <t>4502000</t>
  </si>
  <si>
    <t>Yellville-Summit School Dist.</t>
  </si>
  <si>
    <t>4503000</t>
  </si>
  <si>
    <t>Marion County School District</t>
  </si>
  <si>
    <t>4601000</t>
  </si>
  <si>
    <t>Bright Star School District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</si>
  <si>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</si>
  <si>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</si>
  <si>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</si>
  <si>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</si>
  <si>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</si>
  <si>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</si>
  <si>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</si>
  <si>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</si>
  <si>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</si>
  <si>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</si>
  <si>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</si>
  <si>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</si>
  <si>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</si>
  <si>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</si>
  <si>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</si>
  <si>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</si>
  <si>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</si>
  <si>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</si>
  <si>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</si>
  <si>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</si>
  <si>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</si>
  <si>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</si>
  <si>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4803000</t>
  </si>
  <si>
    <t>Holly Grove School District</t>
  </si>
  <si>
    <t>4901000</t>
  </si>
  <si>
    <t>Caddo Hills School District</t>
  </si>
  <si>
    <t>4902000</t>
  </si>
  <si>
    <t>Mount Ida School District</t>
  </si>
  <si>
    <t>4904000</t>
  </si>
  <si>
    <t>Oden School District</t>
  </si>
  <si>
    <t>5004000</t>
  </si>
  <si>
    <t>Emmet School District</t>
  </si>
  <si>
    <t>5006000</t>
  </si>
  <si>
    <t>Prescott School District</t>
  </si>
  <si>
    <t>5008000</t>
  </si>
  <si>
    <t>Nevada School District</t>
  </si>
  <si>
    <t>5101000</t>
  </si>
  <si>
    <t>Deer School District</t>
  </si>
  <si>
    <t>5102000</t>
  </si>
  <si>
    <t>Jasper School District</t>
  </si>
  <si>
    <t>5103000</t>
  </si>
  <si>
    <t>Mount Judea School District</t>
  </si>
  <si>
    <t>5104000</t>
  </si>
  <si>
    <t>Western Grove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</si>
  <si>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</si>
  <si>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</si>
  <si>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</si>
  <si>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</si>
  <si>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</si>
  <si>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</si>
  <si>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</si>
  <si>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</si>
  <si>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</si>
  <si>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</si>
  <si>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5302000</t>
  </si>
  <si>
    <t>Perry-Casa School District</t>
  </si>
  <si>
    <t>5303000</t>
  </si>
  <si>
    <t>Perryville School District</t>
  </si>
  <si>
    <t>5401000</t>
  </si>
  <si>
    <t>Barton-Lexa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</si>
  <si>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</si>
  <si>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</si>
  <si>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</si>
  <si>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</si>
  <si>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</si>
  <si>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</si>
  <si>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5405000</t>
  </si>
  <si>
    <t>Lake View School District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</si>
  <si>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</si>
  <si>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</si>
  <si>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</si>
  <si>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</si>
  <si>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</si>
  <si>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</si>
  <si>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</si>
  <si>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</si>
  <si>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</si>
  <si>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</si>
  <si>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</si>
  <si>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</si>
  <si>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</si>
  <si>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</si>
  <si>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</si>
  <si>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</si>
  <si>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</si>
  <si>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</si>
  <si>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5701000</t>
  </si>
  <si>
    <t>Acorn School District</t>
  </si>
  <si>
    <t>5702000</t>
  </si>
  <si>
    <t>Hatfield School District</t>
  </si>
  <si>
    <t>5703000</t>
  </si>
  <si>
    <t>Mena School District</t>
  </si>
  <si>
    <t>5704000</t>
  </si>
  <si>
    <t>Van Cove School District</t>
  </si>
  <si>
    <t>5705000</t>
  </si>
  <si>
    <t>Wickes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</si>
  <si>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</si>
  <si>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</si>
  <si>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</si>
  <si>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</si>
  <si>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</si>
  <si>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</si>
  <si>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</si>
  <si>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</si>
  <si>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</si>
  <si>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</si>
  <si>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</si>
  <si>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</si>
  <si>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</si>
  <si>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</si>
  <si>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</si>
  <si>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</si>
  <si>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</si>
  <si>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</si>
  <si>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</si>
  <si>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</si>
  <si>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</si>
  <si>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</si>
  <si>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6091000</t>
  </si>
  <si>
    <t>Ark. School for the Blind</t>
  </si>
  <si>
    <t>6092000</t>
  </si>
  <si>
    <t>Ark. School for the Deaf</t>
  </si>
  <si>
    <t>6101000</t>
  </si>
  <si>
    <t>Biggers-Reyno School District</t>
  </si>
  <si>
    <t>6102000</t>
  </si>
  <si>
    <t>Maynard School District</t>
  </si>
  <si>
    <t>6103000</t>
  </si>
  <si>
    <t>Pocahontas School District</t>
  </si>
  <si>
    <t>6104000</t>
  </si>
  <si>
    <t>Randolph County School Dist.</t>
  </si>
  <si>
    <t>6201000</t>
  </si>
  <si>
    <t>Forrest City School District</t>
  </si>
  <si>
    <t>6202000</t>
  </si>
  <si>
    <t>Hughes School District</t>
  </si>
  <si>
    <t>6205000</t>
  </si>
  <si>
    <t>Palestine/Wheatley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</si>
  <si>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</si>
  <si>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</si>
  <si>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</si>
  <si>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</si>
  <si>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</si>
  <si>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</si>
  <si>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</si>
  <si>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6306000</t>
  </si>
  <si>
    <t>Paron School Distirct</t>
  </si>
  <si>
    <t>6401000</t>
  </si>
  <si>
    <t>Waldron School District</t>
  </si>
  <si>
    <t>6501000</t>
  </si>
  <si>
    <t>Leslie School District</t>
  </si>
  <si>
    <t>6502000</t>
  </si>
  <si>
    <t>Marshall School District</t>
  </si>
  <si>
    <t>6503000</t>
  </si>
  <si>
    <t>St. Joe School District</t>
  </si>
  <si>
    <t>6504000</t>
  </si>
  <si>
    <t>Witts Springs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</si>
  <si>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</si>
  <si>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</si>
  <si>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</si>
  <si>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</si>
  <si>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</si>
  <si>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</si>
  <si>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</si>
  <si>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</si>
  <si>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</si>
  <si>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</si>
  <si>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</si>
  <si>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</si>
  <si>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</si>
  <si>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</si>
  <si>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</si>
  <si>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</si>
  <si>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</si>
  <si>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</si>
  <si>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6802000</t>
  </si>
  <si>
    <t>Cave City School District</t>
  </si>
  <si>
    <t>6803000</t>
  </si>
  <si>
    <t>Evening Shade School District</t>
  </si>
  <si>
    <t>6804000</t>
  </si>
  <si>
    <t>Highland School District</t>
  </si>
  <si>
    <t>6805000</t>
  </si>
  <si>
    <t>Williford School District</t>
  </si>
  <si>
    <t>6901000</t>
  </si>
  <si>
    <t>Mountain View School District</t>
  </si>
  <si>
    <t>6902000</t>
  </si>
  <si>
    <t>Stone County School District</t>
  </si>
  <si>
    <t>6904000</t>
  </si>
  <si>
    <t>Rural Special School District</t>
  </si>
  <si>
    <t>7001000</t>
  </si>
  <si>
    <t>El Dorado School District</t>
  </si>
  <si>
    <t>7002000</t>
  </si>
  <si>
    <t>Huttig School District</t>
  </si>
  <si>
    <t>7003000</t>
  </si>
  <si>
    <t>Junction City School District</t>
  </si>
  <si>
    <t>7005000</t>
  </si>
  <si>
    <t>Mount Holly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</si>
  <si>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</si>
  <si>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</si>
  <si>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</si>
  <si>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</si>
  <si>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</si>
  <si>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</si>
  <si>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</si>
  <si>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 School District</t>
  </si>
  <si>
    <t>7011000</t>
  </si>
  <si>
    <t>Union School District</t>
  </si>
  <si>
    <t>7101000</t>
  </si>
  <si>
    <t>Alread School District</t>
  </si>
  <si>
    <t>7102000</t>
  </si>
  <si>
    <t>Clinton School District</t>
  </si>
  <si>
    <t>7103000</t>
  </si>
  <si>
    <t>Scotland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</si>
  <si>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</si>
  <si>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</si>
  <si>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</si>
  <si>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</si>
  <si>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</si>
  <si>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</si>
  <si>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</si>
  <si>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</si>
  <si>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</si>
  <si>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</si>
  <si>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</si>
  <si>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</si>
  <si>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</si>
  <si>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</si>
  <si>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</si>
  <si>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</si>
  <si>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</si>
  <si>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</si>
  <si>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</si>
  <si>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</si>
  <si>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7209000</t>
  </si>
  <si>
    <t>Winslow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</si>
  <si>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</si>
  <si>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</si>
  <si>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</si>
  <si>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</si>
  <si>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</si>
  <si>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</si>
  <si>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</si>
  <si>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</si>
  <si>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</si>
  <si>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</si>
  <si>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7308000</t>
  </si>
  <si>
    <t>McRae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</si>
  <si>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</si>
  <si>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</si>
  <si>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</si>
  <si>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</si>
  <si>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</si>
  <si>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</si>
  <si>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</si>
  <si>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</si>
  <si>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7402000</t>
  </si>
  <si>
    <t>Cotton Plant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</si>
  <si>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</si>
  <si>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</si>
  <si>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</si>
  <si>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</si>
  <si>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</si>
  <si>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</si>
  <si>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7505000</t>
  </si>
  <si>
    <t>Fourche Valley School District</t>
  </si>
  <si>
    <t>7507000</t>
  </si>
  <si>
    <t>Ola School District</t>
  </si>
  <si>
    <t>7508000</t>
  </si>
  <si>
    <t>Plainview-Rover School Dist.</t>
  </si>
  <si>
    <t>7509000</t>
  </si>
  <si>
    <t>Western Yell Co. School Dist.</t>
  </si>
  <si>
    <t>ALLOTMENT TABLE FOR 2001 - 2002 SCHOOL YEAR</t>
  </si>
  <si>
    <t>APSCN ENROLLMENT AS OF OCTOBER 01, 2000</t>
  </si>
  <si>
    <t>public</t>
  </si>
  <si>
    <t>schools</t>
  </si>
  <si>
    <t>enrol</t>
  </si>
  <si>
    <t>greater than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</si>
</sst>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$&quot;#,##0.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0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165" fontId="6" fillId="0" borderId="0" xfId="0" applyNumberFormat="1" applyFont="1" applyAlignment="1">
      <alignment/>
    </xf>
    <xf numFmtId="0" fontId="9" fillId="0" borderId="0" xfId="0" applyFont="1" applyAlignment="1">
      <alignment/>
    </xf>
    <xf numFmtId="5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7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8.140625" style="1" bestFit="1" customWidth="1"/>
    <col min="2" max="2" width="28.8515625" style="1" bestFit="1" customWidth="1"/>
    <col min="3" max="3" width="6.57421875" style="1" bestFit="1" customWidth="1"/>
    <col min="4" max="4" width="6.421875" style="1" bestFit="1" customWidth="1"/>
    <col min="5" max="5" width="8.140625" style="1" bestFit="1" customWidth="1"/>
    <col min="6" max="6" width="11.421875" style="1" bestFit="1" customWidth="1"/>
    <col min="7" max="7" width="9.57421875" style="1" bestFit="1" customWidth="1"/>
    <col min="8" max="10" width="13.8515625" style="1" customWidth="1"/>
    <col min="11" max="11" width="10.140625" style="1" customWidth="1"/>
    <col min="12" max="12" width="8.57421875" style="1" customWidth="1"/>
    <col min="13" max="13" width="9.140625" style="1" customWidth="1"/>
    <col min="14" max="14" width="13.57421875" style="1" bestFit="1" customWidth="1"/>
    <col min="15" max="20" width="9.140625" style="1" customWidth="1"/>
    <col min="21" max="21" width="11.421875" style="1" bestFit="1" customWidth="1"/>
    <col min="22" max="16384" width="9.140625" style="1" customWidth="1"/>
  </cols>
  <sheetData>
    <row r="2" spans="18:19" ht="11.25">
      <c r="R2" s="2">
        <v>6.1011051</v>
      </c>
      <c r="S2" s="2" t="s">
        <v>25</v>
      </c>
    </row>
    <row r="3" spans="1:19" ht="12.75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N3" s="1" t="s">
        <v>3</v>
      </c>
      <c r="R3" s="2">
        <v>1.7649183</v>
      </c>
      <c r="S3" s="2" t="s">
        <v>26</v>
      </c>
    </row>
    <row r="4" spans="1:10" ht="12.75">
      <c r="A4" s="17" t="s">
        <v>656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657</v>
      </c>
      <c r="B5" s="17"/>
      <c r="C5" s="17"/>
      <c r="D5" s="17"/>
      <c r="E5" s="17"/>
      <c r="F5" s="17"/>
      <c r="G5" s="17"/>
      <c r="H5" s="17"/>
      <c r="I5" s="17"/>
      <c r="J5" s="17"/>
    </row>
    <row r="6" spans="1:16" ht="11.25">
      <c r="A6" s="6" t="s">
        <v>3</v>
      </c>
      <c r="P6" s="10"/>
    </row>
    <row r="7" spans="1:21" ht="11.25">
      <c r="A7" s="6" t="s">
        <v>3</v>
      </c>
      <c r="B7" s="12"/>
      <c r="C7" s="4"/>
      <c r="D7" s="4"/>
      <c r="E7" s="4"/>
      <c r="F7" s="4"/>
      <c r="G7" s="4"/>
      <c r="H7" s="4"/>
      <c r="I7" s="4"/>
      <c r="J7" s="4"/>
      <c r="K7" s="4"/>
      <c r="L7" s="4"/>
      <c r="N7" s="4" t="s">
        <v>13</v>
      </c>
      <c r="P7" s="10"/>
      <c r="Q7" s="4" t="s">
        <v>16</v>
      </c>
      <c r="R7" s="4" t="s">
        <v>17</v>
      </c>
      <c r="S7" s="4" t="s">
        <v>18</v>
      </c>
      <c r="T7" s="4" t="s">
        <v>19</v>
      </c>
      <c r="U7" s="4" t="s">
        <v>660</v>
      </c>
    </row>
    <row r="8" spans="1:21" ht="11.25">
      <c r="A8" s="4" t="s">
        <v>28</v>
      </c>
      <c r="B8" s="2"/>
      <c r="C8" s="3" t="s">
        <v>5</v>
      </c>
      <c r="D8" s="3" t="s">
        <v>6</v>
      </c>
      <c r="E8" s="3" t="s">
        <v>6</v>
      </c>
      <c r="F8" s="3" t="s">
        <v>6</v>
      </c>
      <c r="G8" s="3" t="s">
        <v>4</v>
      </c>
      <c r="H8" s="3" t="s">
        <v>7</v>
      </c>
      <c r="I8" s="3" t="s">
        <v>9</v>
      </c>
      <c r="J8" s="3" t="s">
        <v>4</v>
      </c>
      <c r="K8" s="3" t="s">
        <v>2</v>
      </c>
      <c r="L8" s="3" t="s">
        <v>11</v>
      </c>
      <c r="M8" s="4" t="s">
        <v>12</v>
      </c>
      <c r="N8" s="4" t="s">
        <v>14</v>
      </c>
      <c r="P8" s="10"/>
      <c r="Q8" s="4" t="s">
        <v>658</v>
      </c>
      <c r="R8" s="4" t="s">
        <v>20</v>
      </c>
      <c r="S8" s="4" t="s">
        <v>21</v>
      </c>
      <c r="T8" s="4" t="s">
        <v>22</v>
      </c>
      <c r="U8" s="4" t="s">
        <v>661</v>
      </c>
    </row>
    <row r="9" spans="1:21" ht="11.25">
      <c r="A9" s="4" t="s">
        <v>29</v>
      </c>
      <c r="B9" s="4" t="s">
        <v>1</v>
      </c>
      <c r="C9" s="4" t="s">
        <v>30</v>
      </c>
      <c r="D9" s="4" t="s">
        <v>30</v>
      </c>
      <c r="E9" s="4" t="s">
        <v>31</v>
      </c>
      <c r="F9" s="4" t="s">
        <v>32</v>
      </c>
      <c r="G9" s="4" t="s">
        <v>0</v>
      </c>
      <c r="H9" s="4" t="s">
        <v>8</v>
      </c>
      <c r="I9" s="4" t="s">
        <v>8</v>
      </c>
      <c r="J9" s="4" t="s">
        <v>8</v>
      </c>
      <c r="K9" s="4" t="s">
        <v>10</v>
      </c>
      <c r="L9" s="4" t="s">
        <v>10</v>
      </c>
      <c r="M9" s="4" t="s">
        <v>15</v>
      </c>
      <c r="N9" s="4" t="s">
        <v>15</v>
      </c>
      <c r="P9" s="10"/>
      <c r="Q9" s="4" t="s">
        <v>659</v>
      </c>
      <c r="R9" s="4" t="s">
        <v>23</v>
      </c>
      <c r="S9" s="4" t="s">
        <v>24</v>
      </c>
      <c r="T9" s="9">
        <v>0.005</v>
      </c>
      <c r="U9" s="9">
        <v>0.005</v>
      </c>
    </row>
    <row r="10" spans="1:21" ht="11.25">
      <c r="A10" s="1" t="s">
        <v>33</v>
      </c>
      <c r="B10" s="1" t="s">
        <v>34</v>
      </c>
      <c r="C10" s="1">
        <v>1156</v>
      </c>
      <c r="G10" s="1">
        <f>+C10+D10</f>
        <v>1156</v>
      </c>
      <c r="H10" s="11">
        <f>ROUND((G10*$R$2),0)</f>
        <v>7053</v>
      </c>
      <c r="I10" s="11">
        <f>IF(T10=1,$R$3*G10,0)</f>
        <v>0</v>
      </c>
      <c r="J10" s="11">
        <f>+H10+I10</f>
        <v>7053</v>
      </c>
      <c r="K10" s="1">
        <v>439</v>
      </c>
      <c r="L10" s="1">
        <v>81</v>
      </c>
      <c r="M10" s="1">
        <f aca="true" t="shared" si="0" ref="M10:M41">+K10+L10</f>
        <v>520</v>
      </c>
      <c r="N10" s="7">
        <f>+R10/Q10</f>
        <v>0.44982698961937717</v>
      </c>
      <c r="P10" s="10"/>
      <c r="Q10" s="1">
        <f>+C10</f>
        <v>1156</v>
      </c>
      <c r="R10" s="1">
        <f>+E10+F10+K10+L10</f>
        <v>520</v>
      </c>
      <c r="S10" s="1">
        <v>1</v>
      </c>
      <c r="T10" s="1">
        <f>IF(N10&gt;0.4999,1,0)</f>
        <v>0</v>
      </c>
      <c r="U10" s="1">
        <f>IF(N10&gt;0.4999,+G10,0)</f>
        <v>0</v>
      </c>
    </row>
    <row r="11" spans="1:21" ht="11.25">
      <c r="A11" s="1" t="s">
        <v>35</v>
      </c>
      <c r="B11" s="1" t="s">
        <v>36</v>
      </c>
      <c r="C11" s="1">
        <v>252</v>
      </c>
      <c r="G11" s="1">
        <f aca="true" t="shared" si="1" ref="G11:G74">+C11+D11</f>
        <v>252</v>
      </c>
      <c r="H11" s="11">
        <f aca="true" t="shared" si="2" ref="H11:H74">+G11*$R$2</f>
        <v>1537.4784852</v>
      </c>
      <c r="I11" s="11">
        <f aca="true" t="shared" si="3" ref="I11:I73">IF(T11=1,$R$3*G11,0)</f>
        <v>0</v>
      </c>
      <c r="J11" s="11">
        <f aca="true" t="shared" si="4" ref="J11:J74">+H11+I11</f>
        <v>1537.4784852</v>
      </c>
      <c r="K11" s="1">
        <v>50</v>
      </c>
      <c r="L11" s="1">
        <v>16</v>
      </c>
      <c r="M11" s="1">
        <f t="shared" si="0"/>
        <v>66</v>
      </c>
      <c r="N11" s="7">
        <f aca="true" t="shared" si="5" ref="N11:N74">+R11/Q11</f>
        <v>0.2619047619047619</v>
      </c>
      <c r="P11" s="10"/>
      <c r="Q11" s="1">
        <f aca="true" t="shared" si="6" ref="Q11:Q74">+C11</f>
        <v>252</v>
      </c>
      <c r="R11" s="1">
        <f aca="true" t="shared" si="7" ref="R11:R74">+E11+F11+K11+L11</f>
        <v>66</v>
      </c>
      <c r="S11" s="1">
        <f>+S10+1</f>
        <v>2</v>
      </c>
      <c r="T11" s="1">
        <f aca="true" t="shared" si="8" ref="T11:T74">IF(N11&gt;0.4999,1,0)</f>
        <v>0</v>
      </c>
      <c r="U11" s="1">
        <f aca="true" t="shared" si="9" ref="U11:U74">IF(N11&gt;0.4999,+G11,0)</f>
        <v>0</v>
      </c>
    </row>
    <row r="12" spans="1:21" ht="11.25">
      <c r="A12" s="1" t="s">
        <v>37</v>
      </c>
      <c r="B12" s="1" t="s">
        <v>38</v>
      </c>
      <c r="C12" s="1">
        <v>1940</v>
      </c>
      <c r="D12" s="1">
        <v>188</v>
      </c>
      <c r="G12" s="1">
        <f t="shared" si="1"/>
        <v>2128</v>
      </c>
      <c r="H12" s="11">
        <f t="shared" si="2"/>
        <v>12983.1516528</v>
      </c>
      <c r="I12" s="11">
        <f>IF(T12=1,ROUND(($R$3*G12),0))</f>
        <v>3756</v>
      </c>
      <c r="J12" s="11">
        <f t="shared" si="4"/>
        <v>16739.1516528</v>
      </c>
      <c r="K12" s="1">
        <v>864</v>
      </c>
      <c r="L12" s="1">
        <v>162</v>
      </c>
      <c r="M12" s="1">
        <f t="shared" si="0"/>
        <v>1026</v>
      </c>
      <c r="N12" s="7">
        <f t="shared" si="5"/>
        <v>0.5288659793814433</v>
      </c>
      <c r="P12" s="10"/>
      <c r="Q12" s="1">
        <f t="shared" si="6"/>
        <v>1940</v>
      </c>
      <c r="R12" s="1">
        <f t="shared" si="7"/>
        <v>1026</v>
      </c>
      <c r="S12" s="1">
        <f aca="true" t="shared" si="10" ref="S12:S75">+S11+1</f>
        <v>3</v>
      </c>
      <c r="T12" s="1">
        <f t="shared" si="8"/>
        <v>1</v>
      </c>
      <c r="U12" s="1">
        <f t="shared" si="9"/>
        <v>2128</v>
      </c>
    </row>
    <row r="13" spans="1:21" ht="11.25">
      <c r="A13" s="1" t="s">
        <v>39</v>
      </c>
      <c r="B13" s="1" t="s">
        <v>40</v>
      </c>
      <c r="C13" s="1">
        <v>300</v>
      </c>
      <c r="G13" s="1">
        <f t="shared" si="1"/>
        <v>300</v>
      </c>
      <c r="H13" s="11">
        <f t="shared" si="2"/>
        <v>1830.33153</v>
      </c>
      <c r="I13" s="11">
        <f>IF(T13=1,ROUND(($R$3*G13),0))</f>
        <v>529</v>
      </c>
      <c r="J13" s="11">
        <f t="shared" si="4"/>
        <v>2359.33153</v>
      </c>
      <c r="K13" s="1">
        <v>162</v>
      </c>
      <c r="L13" s="1">
        <v>22</v>
      </c>
      <c r="M13" s="1">
        <f t="shared" si="0"/>
        <v>184</v>
      </c>
      <c r="N13" s="7">
        <f t="shared" si="5"/>
        <v>0.6133333333333333</v>
      </c>
      <c r="P13" s="10"/>
      <c r="Q13" s="1">
        <f t="shared" si="6"/>
        <v>300</v>
      </c>
      <c r="R13" s="1">
        <f t="shared" si="7"/>
        <v>184</v>
      </c>
      <c r="S13" s="1">
        <f t="shared" si="10"/>
        <v>4</v>
      </c>
      <c r="T13" s="1">
        <f t="shared" si="8"/>
        <v>1</v>
      </c>
      <c r="U13" s="1">
        <f t="shared" si="9"/>
        <v>300</v>
      </c>
    </row>
    <row r="14" spans="1:21" ht="11.25">
      <c r="A14" s="1" t="s">
        <v>41</v>
      </c>
      <c r="B14" s="1" t="s">
        <v>42</v>
      </c>
      <c r="C14" s="1">
        <v>2509</v>
      </c>
      <c r="G14" s="1">
        <f t="shared" si="1"/>
        <v>2509</v>
      </c>
      <c r="H14" s="11">
        <f t="shared" si="2"/>
        <v>15307.672695899999</v>
      </c>
      <c r="I14" s="11">
        <f t="shared" si="3"/>
        <v>0</v>
      </c>
      <c r="J14" s="11">
        <f t="shared" si="4"/>
        <v>15307.672695899999</v>
      </c>
      <c r="K14" s="1">
        <v>817</v>
      </c>
      <c r="L14" s="1">
        <v>133</v>
      </c>
      <c r="M14" s="1">
        <f t="shared" si="0"/>
        <v>950</v>
      </c>
      <c r="N14" s="7">
        <f t="shared" si="5"/>
        <v>0.37863690713431647</v>
      </c>
      <c r="P14" s="10"/>
      <c r="Q14" s="1">
        <f t="shared" si="6"/>
        <v>2509</v>
      </c>
      <c r="R14" s="1">
        <f t="shared" si="7"/>
        <v>950</v>
      </c>
      <c r="S14" s="1">
        <f t="shared" si="10"/>
        <v>5</v>
      </c>
      <c r="T14" s="1">
        <f t="shared" si="8"/>
        <v>0</v>
      </c>
      <c r="U14" s="1">
        <f t="shared" si="9"/>
        <v>0</v>
      </c>
    </row>
    <row r="15" spans="1:21" ht="11.25">
      <c r="A15" s="1" t="s">
        <v>43</v>
      </c>
      <c r="B15" s="1" t="s">
        <v>44</v>
      </c>
      <c r="C15" s="1">
        <v>249</v>
      </c>
      <c r="G15" s="1">
        <f t="shared" si="1"/>
        <v>249</v>
      </c>
      <c r="H15" s="11">
        <f t="shared" si="2"/>
        <v>1519.1751699</v>
      </c>
      <c r="I15" s="11">
        <f t="shared" si="3"/>
        <v>0</v>
      </c>
      <c r="J15" s="11">
        <f t="shared" si="4"/>
        <v>1519.1751699</v>
      </c>
      <c r="K15" s="1">
        <v>71</v>
      </c>
      <c r="L15" s="1">
        <v>20</v>
      </c>
      <c r="M15" s="1">
        <f t="shared" si="0"/>
        <v>91</v>
      </c>
      <c r="N15" s="7">
        <f t="shared" si="5"/>
        <v>0.3654618473895582</v>
      </c>
      <c r="P15" s="10"/>
      <c r="Q15" s="1">
        <f t="shared" si="6"/>
        <v>249</v>
      </c>
      <c r="R15" s="1">
        <f t="shared" si="7"/>
        <v>91</v>
      </c>
      <c r="S15" s="1">
        <f t="shared" si="10"/>
        <v>6</v>
      </c>
      <c r="T15" s="1">
        <f t="shared" si="8"/>
        <v>0</v>
      </c>
      <c r="U15" s="1">
        <f t="shared" si="9"/>
        <v>0</v>
      </c>
    </row>
    <row r="16" spans="1:21" ht="11.25">
      <c r="A16" s="1" t="s">
        <v>45</v>
      </c>
      <c r="B16" s="1" t="s">
        <v>46</v>
      </c>
      <c r="C16" s="1">
        <v>1641</v>
      </c>
      <c r="G16" s="1">
        <f t="shared" si="1"/>
        <v>1641</v>
      </c>
      <c r="H16" s="11">
        <f t="shared" si="2"/>
        <v>10011.9134691</v>
      </c>
      <c r="I16" s="11">
        <f>IF(T16=1,ROUND(($R$3*G16),0))</f>
        <v>2896</v>
      </c>
      <c r="J16" s="11">
        <f t="shared" si="4"/>
        <v>12907.9134691</v>
      </c>
      <c r="K16" s="1">
        <v>1038</v>
      </c>
      <c r="L16" s="1">
        <v>47</v>
      </c>
      <c r="M16" s="1">
        <f t="shared" si="0"/>
        <v>1085</v>
      </c>
      <c r="N16" s="7">
        <f t="shared" si="5"/>
        <v>0.6611822059719683</v>
      </c>
      <c r="P16" s="10"/>
      <c r="Q16" s="1">
        <f t="shared" si="6"/>
        <v>1641</v>
      </c>
      <c r="R16" s="1">
        <f t="shared" si="7"/>
        <v>1085</v>
      </c>
      <c r="S16" s="1">
        <f t="shared" si="10"/>
        <v>7</v>
      </c>
      <c r="T16" s="1">
        <f t="shared" si="8"/>
        <v>1</v>
      </c>
      <c r="U16" s="1">
        <f t="shared" si="9"/>
        <v>1641</v>
      </c>
    </row>
    <row r="17" spans="1:21" ht="11.25">
      <c r="A17" s="1" t="s">
        <v>47</v>
      </c>
      <c r="B17" s="1" t="s">
        <v>48</v>
      </c>
      <c r="C17" s="1">
        <v>642</v>
      </c>
      <c r="G17" s="1">
        <f t="shared" si="1"/>
        <v>642</v>
      </c>
      <c r="H17" s="11">
        <f t="shared" si="2"/>
        <v>3916.9094741999997</v>
      </c>
      <c r="I17" s="11">
        <f t="shared" si="3"/>
        <v>0</v>
      </c>
      <c r="J17" s="11">
        <f t="shared" si="4"/>
        <v>3916.9094741999997</v>
      </c>
      <c r="K17" s="1">
        <v>253</v>
      </c>
      <c r="L17" s="1">
        <v>65</v>
      </c>
      <c r="M17" s="1">
        <f t="shared" si="0"/>
        <v>318</v>
      </c>
      <c r="N17" s="7">
        <f t="shared" si="5"/>
        <v>0.4953271028037383</v>
      </c>
      <c r="P17" s="10"/>
      <c r="Q17" s="1">
        <f t="shared" si="6"/>
        <v>642</v>
      </c>
      <c r="R17" s="1">
        <f t="shared" si="7"/>
        <v>318</v>
      </c>
      <c r="S17" s="1">
        <f t="shared" si="10"/>
        <v>8</v>
      </c>
      <c r="T17" s="1">
        <f t="shared" si="8"/>
        <v>0</v>
      </c>
      <c r="U17" s="1">
        <f t="shared" si="9"/>
        <v>0</v>
      </c>
    </row>
    <row r="18" spans="1:21" ht="11.25">
      <c r="A18" s="1" t="s">
        <v>49</v>
      </c>
      <c r="B18" s="1" t="s">
        <v>50</v>
      </c>
      <c r="C18" s="1">
        <v>3902</v>
      </c>
      <c r="G18" s="1">
        <f t="shared" si="1"/>
        <v>3902</v>
      </c>
      <c r="H18" s="11">
        <f t="shared" si="2"/>
        <v>23806.512100199998</v>
      </c>
      <c r="I18" s="11">
        <f t="shared" si="3"/>
        <v>0</v>
      </c>
      <c r="J18" s="11">
        <f t="shared" si="4"/>
        <v>23806.512100199998</v>
      </c>
      <c r="K18" s="1">
        <v>1097</v>
      </c>
      <c r="L18" s="1">
        <v>300</v>
      </c>
      <c r="M18" s="1">
        <f t="shared" si="0"/>
        <v>1397</v>
      </c>
      <c r="N18" s="7">
        <f t="shared" si="5"/>
        <v>0.35802152742183496</v>
      </c>
      <c r="P18" s="10"/>
      <c r="Q18" s="1">
        <f t="shared" si="6"/>
        <v>3902</v>
      </c>
      <c r="R18" s="1">
        <f t="shared" si="7"/>
        <v>1397</v>
      </c>
      <c r="S18" s="1">
        <f t="shared" si="10"/>
        <v>9</v>
      </c>
      <c r="T18" s="1">
        <f t="shared" si="8"/>
        <v>0</v>
      </c>
      <c r="U18" s="1">
        <f t="shared" si="9"/>
        <v>0</v>
      </c>
    </row>
    <row r="19" spans="1:21" ht="11.25">
      <c r="A19" s="1" t="s">
        <v>51</v>
      </c>
      <c r="B19" s="1" t="s">
        <v>52</v>
      </c>
      <c r="C19" s="1">
        <v>468</v>
      </c>
      <c r="G19" s="1">
        <f t="shared" si="1"/>
        <v>468</v>
      </c>
      <c r="H19" s="11">
        <f t="shared" si="2"/>
        <v>2855.3171868</v>
      </c>
      <c r="I19" s="11">
        <f>IF(T19=1,ROUND(($R$3*G19),0))</f>
        <v>826</v>
      </c>
      <c r="J19" s="11">
        <f t="shared" si="4"/>
        <v>3681.3171868</v>
      </c>
      <c r="K19" s="1">
        <v>252</v>
      </c>
      <c r="L19" s="1">
        <v>49</v>
      </c>
      <c r="M19" s="1">
        <f t="shared" si="0"/>
        <v>301</v>
      </c>
      <c r="N19" s="7">
        <f t="shared" si="5"/>
        <v>0.6431623931623932</v>
      </c>
      <c r="P19" s="10"/>
      <c r="Q19" s="1">
        <f t="shared" si="6"/>
        <v>468</v>
      </c>
      <c r="R19" s="1">
        <f t="shared" si="7"/>
        <v>301</v>
      </c>
      <c r="S19" s="1">
        <f t="shared" si="10"/>
        <v>10</v>
      </c>
      <c r="T19" s="1">
        <f t="shared" si="8"/>
        <v>1</v>
      </c>
      <c r="U19" s="1">
        <f t="shared" si="9"/>
        <v>468</v>
      </c>
    </row>
    <row r="20" spans="1:21" ht="11.25">
      <c r="A20" s="1" t="s">
        <v>53</v>
      </c>
      <c r="B20" s="1" t="s">
        <v>54</v>
      </c>
      <c r="C20" s="1">
        <v>6906</v>
      </c>
      <c r="G20" s="1">
        <f t="shared" si="1"/>
        <v>6906</v>
      </c>
      <c r="H20" s="11">
        <f t="shared" si="2"/>
        <v>42134.2318206</v>
      </c>
      <c r="I20" s="11">
        <f t="shared" si="3"/>
        <v>0</v>
      </c>
      <c r="J20" s="11">
        <f t="shared" si="4"/>
        <v>42134.2318206</v>
      </c>
      <c r="K20" s="1">
        <v>1154</v>
      </c>
      <c r="L20" s="1">
        <v>434</v>
      </c>
      <c r="M20" s="1">
        <f t="shared" si="0"/>
        <v>1588</v>
      </c>
      <c r="N20" s="7">
        <f t="shared" si="5"/>
        <v>0.2299449753837243</v>
      </c>
      <c r="P20" s="10"/>
      <c r="Q20" s="1">
        <f t="shared" si="6"/>
        <v>6906</v>
      </c>
      <c r="R20" s="1">
        <f t="shared" si="7"/>
        <v>1588</v>
      </c>
      <c r="S20" s="1">
        <f t="shared" si="10"/>
        <v>11</v>
      </c>
      <c r="T20" s="1">
        <f t="shared" si="8"/>
        <v>0</v>
      </c>
      <c r="U20" s="1">
        <f t="shared" si="9"/>
        <v>0</v>
      </c>
    </row>
    <row r="21" spans="1:21" ht="11.25">
      <c r="A21" s="1" t="s">
        <v>55</v>
      </c>
      <c r="B21" s="1" t="s">
        <v>56</v>
      </c>
      <c r="C21" s="1">
        <v>531</v>
      </c>
      <c r="G21" s="1">
        <f t="shared" si="1"/>
        <v>531</v>
      </c>
      <c r="H21" s="11">
        <f t="shared" si="2"/>
        <v>3239.6868081</v>
      </c>
      <c r="I21" s="11">
        <f t="shared" si="3"/>
        <v>0</v>
      </c>
      <c r="J21" s="11">
        <f t="shared" si="4"/>
        <v>3239.6868081</v>
      </c>
      <c r="K21" s="1">
        <v>171</v>
      </c>
      <c r="L21" s="1">
        <v>58</v>
      </c>
      <c r="M21" s="1">
        <f t="shared" si="0"/>
        <v>229</v>
      </c>
      <c r="N21" s="7">
        <f t="shared" si="5"/>
        <v>0.4312617702448211</v>
      </c>
      <c r="P21" s="10"/>
      <c r="Q21" s="1">
        <f t="shared" si="6"/>
        <v>531</v>
      </c>
      <c r="R21" s="1">
        <f t="shared" si="7"/>
        <v>229</v>
      </c>
      <c r="S21" s="1">
        <f t="shared" si="10"/>
        <v>12</v>
      </c>
      <c r="T21" s="1">
        <f t="shared" si="8"/>
        <v>0</v>
      </c>
      <c r="U21" s="1">
        <f t="shared" si="9"/>
        <v>0</v>
      </c>
    </row>
    <row r="22" spans="1:21" ht="11.25">
      <c r="A22" s="1" t="s">
        <v>57</v>
      </c>
      <c r="B22" s="1" t="s">
        <v>58</v>
      </c>
      <c r="C22" s="1">
        <v>1261</v>
      </c>
      <c r="D22" s="1">
        <v>116</v>
      </c>
      <c r="G22" s="1">
        <f t="shared" si="1"/>
        <v>1377</v>
      </c>
      <c r="H22" s="11">
        <f t="shared" si="2"/>
        <v>8401.2217227</v>
      </c>
      <c r="I22" s="11">
        <f t="shared" si="3"/>
        <v>0</v>
      </c>
      <c r="J22" s="11">
        <f t="shared" si="4"/>
        <v>8401.2217227</v>
      </c>
      <c r="K22" s="1">
        <v>384</v>
      </c>
      <c r="L22" s="1">
        <v>208</v>
      </c>
      <c r="M22" s="1">
        <f t="shared" si="0"/>
        <v>592</v>
      </c>
      <c r="N22" s="7">
        <f t="shared" si="5"/>
        <v>0.46946867565424266</v>
      </c>
      <c r="P22" s="10"/>
      <c r="Q22" s="1">
        <f t="shared" si="6"/>
        <v>1261</v>
      </c>
      <c r="R22" s="1">
        <f t="shared" si="7"/>
        <v>592</v>
      </c>
      <c r="S22" s="1">
        <f t="shared" si="10"/>
        <v>13</v>
      </c>
      <c r="T22" s="1">
        <f t="shared" si="8"/>
        <v>0</v>
      </c>
      <c r="U22" s="1">
        <f t="shared" si="9"/>
        <v>0</v>
      </c>
    </row>
    <row r="23" spans="1:21" ht="11.25">
      <c r="A23" s="1" t="s">
        <v>59</v>
      </c>
      <c r="B23" s="1" t="s">
        <v>60</v>
      </c>
      <c r="C23" s="1">
        <v>1445</v>
      </c>
      <c r="G23" s="1">
        <f t="shared" si="1"/>
        <v>1445</v>
      </c>
      <c r="H23" s="11">
        <f t="shared" si="2"/>
        <v>8816.0968695</v>
      </c>
      <c r="I23" s="11">
        <f t="shared" si="3"/>
        <v>0</v>
      </c>
      <c r="J23" s="11">
        <f t="shared" si="4"/>
        <v>8816.0968695</v>
      </c>
      <c r="K23" s="1">
        <v>381</v>
      </c>
      <c r="L23" s="1">
        <v>123</v>
      </c>
      <c r="M23" s="1">
        <f t="shared" si="0"/>
        <v>504</v>
      </c>
      <c r="N23" s="7">
        <f t="shared" si="5"/>
        <v>0.34878892733564015</v>
      </c>
      <c r="P23" s="10"/>
      <c r="Q23" s="1">
        <f t="shared" si="6"/>
        <v>1445</v>
      </c>
      <c r="R23" s="1">
        <f t="shared" si="7"/>
        <v>504</v>
      </c>
      <c r="S23" s="1">
        <f t="shared" si="10"/>
        <v>14</v>
      </c>
      <c r="T23" s="1">
        <f t="shared" si="8"/>
        <v>0</v>
      </c>
      <c r="U23" s="1">
        <f t="shared" si="9"/>
        <v>0</v>
      </c>
    </row>
    <row r="24" spans="1:21" ht="11.25">
      <c r="A24" s="1" t="s">
        <v>61</v>
      </c>
      <c r="B24" s="1" t="s">
        <v>62</v>
      </c>
      <c r="C24" s="1">
        <v>10976</v>
      </c>
      <c r="D24" s="1">
        <v>259</v>
      </c>
      <c r="G24" s="1">
        <f t="shared" si="1"/>
        <v>11235</v>
      </c>
      <c r="H24" s="11">
        <f t="shared" si="2"/>
        <v>68545.91579849999</v>
      </c>
      <c r="I24" s="11">
        <f t="shared" si="3"/>
        <v>0</v>
      </c>
      <c r="J24" s="11">
        <f t="shared" si="4"/>
        <v>68545.91579849999</v>
      </c>
      <c r="K24" s="1">
        <v>3196</v>
      </c>
      <c r="L24" s="1">
        <v>885</v>
      </c>
      <c r="M24" s="1">
        <f t="shared" si="0"/>
        <v>4081</v>
      </c>
      <c r="N24" s="7">
        <f t="shared" si="5"/>
        <v>0.3718112244897959</v>
      </c>
      <c r="P24" s="10"/>
      <c r="Q24" s="1">
        <f t="shared" si="6"/>
        <v>10976</v>
      </c>
      <c r="R24" s="1">
        <f t="shared" si="7"/>
        <v>4081</v>
      </c>
      <c r="S24" s="1">
        <f t="shared" si="10"/>
        <v>15</v>
      </c>
      <c r="T24" s="1">
        <f t="shared" si="8"/>
        <v>0</v>
      </c>
      <c r="U24" s="1">
        <f t="shared" si="9"/>
        <v>0</v>
      </c>
    </row>
    <row r="25" spans="1:21" ht="11.25">
      <c r="A25" s="1" t="s">
        <v>63</v>
      </c>
      <c r="B25" s="1" t="s">
        <v>64</v>
      </c>
      <c r="C25" s="1">
        <v>2871</v>
      </c>
      <c r="G25" s="1">
        <f t="shared" si="1"/>
        <v>2871</v>
      </c>
      <c r="H25" s="11">
        <f t="shared" si="2"/>
        <v>17516.272742099998</v>
      </c>
      <c r="I25" s="11">
        <f t="shared" si="3"/>
        <v>0</v>
      </c>
      <c r="J25" s="11">
        <f t="shared" si="4"/>
        <v>17516.272742099998</v>
      </c>
      <c r="K25" s="1">
        <v>792</v>
      </c>
      <c r="L25" s="1">
        <v>330</v>
      </c>
      <c r="M25" s="1">
        <f t="shared" si="0"/>
        <v>1122</v>
      </c>
      <c r="N25" s="7">
        <f t="shared" si="5"/>
        <v>0.39080459770114945</v>
      </c>
      <c r="P25" s="10"/>
      <c r="Q25" s="1">
        <f t="shared" si="6"/>
        <v>2871</v>
      </c>
      <c r="R25" s="1">
        <f t="shared" si="7"/>
        <v>1122</v>
      </c>
      <c r="S25" s="1">
        <f t="shared" si="10"/>
        <v>16</v>
      </c>
      <c r="T25" s="1">
        <f t="shared" si="8"/>
        <v>0</v>
      </c>
      <c r="U25" s="1">
        <f t="shared" si="9"/>
        <v>0</v>
      </c>
    </row>
    <row r="26" spans="1:21" ht="11.25">
      <c r="A26" s="1" t="s">
        <v>65</v>
      </c>
      <c r="B26" s="1" t="s">
        <v>66</v>
      </c>
      <c r="C26" s="1">
        <v>1120</v>
      </c>
      <c r="G26" s="1">
        <f t="shared" si="1"/>
        <v>1120</v>
      </c>
      <c r="H26" s="11">
        <f t="shared" si="2"/>
        <v>6833.237712</v>
      </c>
      <c r="I26" s="11">
        <f t="shared" si="3"/>
        <v>0</v>
      </c>
      <c r="J26" s="11">
        <f t="shared" si="4"/>
        <v>6833.237712</v>
      </c>
      <c r="K26" s="1">
        <v>307</v>
      </c>
      <c r="L26" s="1">
        <v>121</v>
      </c>
      <c r="M26" s="1">
        <f t="shared" si="0"/>
        <v>428</v>
      </c>
      <c r="N26" s="7">
        <f t="shared" si="5"/>
        <v>0.3821428571428571</v>
      </c>
      <c r="P26" s="10"/>
      <c r="Q26" s="1">
        <f t="shared" si="6"/>
        <v>1120</v>
      </c>
      <c r="R26" s="1">
        <f t="shared" si="7"/>
        <v>428</v>
      </c>
      <c r="S26" s="1">
        <f t="shared" si="10"/>
        <v>17</v>
      </c>
      <c r="T26" s="1">
        <f t="shared" si="8"/>
        <v>0</v>
      </c>
      <c r="U26" s="1">
        <f t="shared" si="9"/>
        <v>0</v>
      </c>
    </row>
    <row r="27" spans="1:21" ht="11.25">
      <c r="A27" s="1" t="s">
        <v>67</v>
      </c>
      <c r="B27" s="1" t="s">
        <v>68</v>
      </c>
      <c r="C27" s="1">
        <v>550</v>
      </c>
      <c r="G27" s="1">
        <f t="shared" si="1"/>
        <v>550</v>
      </c>
      <c r="H27" s="11">
        <f t="shared" si="2"/>
        <v>3355.607805</v>
      </c>
      <c r="I27" s="11">
        <f>IF(T27=1,ROUND(($R$3*G27),0))</f>
        <v>971</v>
      </c>
      <c r="J27" s="11">
        <f t="shared" si="4"/>
        <v>4326.607805</v>
      </c>
      <c r="K27" s="1">
        <v>252</v>
      </c>
      <c r="L27" s="1">
        <v>53</v>
      </c>
      <c r="M27" s="1">
        <f t="shared" si="0"/>
        <v>305</v>
      </c>
      <c r="N27" s="7">
        <f t="shared" si="5"/>
        <v>0.5545454545454546</v>
      </c>
      <c r="P27" s="10"/>
      <c r="Q27" s="1">
        <f t="shared" si="6"/>
        <v>550</v>
      </c>
      <c r="R27" s="1">
        <f t="shared" si="7"/>
        <v>305</v>
      </c>
      <c r="S27" s="1">
        <f t="shared" si="10"/>
        <v>18</v>
      </c>
      <c r="T27" s="1">
        <f t="shared" si="8"/>
        <v>1</v>
      </c>
      <c r="U27" s="1">
        <f t="shared" si="9"/>
        <v>550</v>
      </c>
    </row>
    <row r="28" spans="1:21" ht="11.25">
      <c r="A28" s="1" t="s">
        <v>69</v>
      </c>
      <c r="B28" s="1" t="s">
        <v>70</v>
      </c>
      <c r="C28" s="1">
        <v>881</v>
      </c>
      <c r="G28" s="1">
        <f t="shared" si="1"/>
        <v>881</v>
      </c>
      <c r="H28" s="11">
        <f t="shared" si="2"/>
        <v>5375.0735931</v>
      </c>
      <c r="I28" s="11">
        <f t="shared" si="3"/>
        <v>0</v>
      </c>
      <c r="J28" s="11">
        <f t="shared" si="4"/>
        <v>5375.0735931</v>
      </c>
      <c r="K28" s="1">
        <v>266</v>
      </c>
      <c r="L28" s="1">
        <v>85</v>
      </c>
      <c r="M28" s="1">
        <f t="shared" si="0"/>
        <v>351</v>
      </c>
      <c r="N28" s="7">
        <f t="shared" si="5"/>
        <v>0.39841089670828606</v>
      </c>
      <c r="P28" s="10"/>
      <c r="Q28" s="1">
        <f t="shared" si="6"/>
        <v>881</v>
      </c>
      <c r="R28" s="1">
        <f t="shared" si="7"/>
        <v>351</v>
      </c>
      <c r="S28" s="1">
        <f t="shared" si="10"/>
        <v>19</v>
      </c>
      <c r="T28" s="1">
        <f t="shared" si="8"/>
        <v>0</v>
      </c>
      <c r="U28" s="1">
        <f t="shared" si="9"/>
        <v>0</v>
      </c>
    </row>
    <row r="29" spans="1:21" ht="11.25">
      <c r="A29" s="1" t="s">
        <v>71</v>
      </c>
      <c r="B29" s="1" t="s">
        <v>72</v>
      </c>
      <c r="C29" s="1">
        <v>2835</v>
      </c>
      <c r="D29" s="1">
        <v>34</v>
      </c>
      <c r="G29" s="1">
        <f t="shared" si="1"/>
        <v>2869</v>
      </c>
      <c r="H29" s="11">
        <f t="shared" si="2"/>
        <v>17504.0705319</v>
      </c>
      <c r="I29" s="11">
        <f t="shared" si="3"/>
        <v>0</v>
      </c>
      <c r="J29" s="11">
        <f t="shared" si="4"/>
        <v>17504.0705319</v>
      </c>
      <c r="K29" s="1">
        <v>764</v>
      </c>
      <c r="L29" s="1">
        <v>204</v>
      </c>
      <c r="M29" s="1">
        <f t="shared" si="0"/>
        <v>968</v>
      </c>
      <c r="N29" s="7">
        <f t="shared" si="5"/>
        <v>0.3414462081128748</v>
      </c>
      <c r="P29" s="10"/>
      <c r="Q29" s="1">
        <f t="shared" si="6"/>
        <v>2835</v>
      </c>
      <c r="R29" s="1">
        <f t="shared" si="7"/>
        <v>968</v>
      </c>
      <c r="S29" s="1">
        <f t="shared" si="10"/>
        <v>20</v>
      </c>
      <c r="T29" s="1">
        <f t="shared" si="8"/>
        <v>0</v>
      </c>
      <c r="U29" s="1">
        <f t="shared" si="9"/>
        <v>0</v>
      </c>
    </row>
    <row r="30" spans="1:21" ht="11.25">
      <c r="A30" s="1" t="s">
        <v>73</v>
      </c>
      <c r="B30" s="1" t="s">
        <v>74</v>
      </c>
      <c r="C30" s="1">
        <v>394</v>
      </c>
      <c r="G30" s="1">
        <f t="shared" si="1"/>
        <v>394</v>
      </c>
      <c r="H30" s="11">
        <f t="shared" si="2"/>
        <v>2403.8354094</v>
      </c>
      <c r="I30" s="11">
        <f>IF(T30=1,ROUND(($R$3*G30),0))</f>
        <v>695</v>
      </c>
      <c r="J30" s="11">
        <f t="shared" si="4"/>
        <v>3098.8354094</v>
      </c>
      <c r="K30" s="1">
        <v>186</v>
      </c>
      <c r="L30" s="1">
        <v>59</v>
      </c>
      <c r="M30" s="1">
        <f t="shared" si="0"/>
        <v>245</v>
      </c>
      <c r="N30" s="7">
        <f t="shared" si="5"/>
        <v>0.6218274111675127</v>
      </c>
      <c r="P30" s="10"/>
      <c r="Q30" s="1">
        <f t="shared" si="6"/>
        <v>394</v>
      </c>
      <c r="R30" s="1">
        <f t="shared" si="7"/>
        <v>245</v>
      </c>
      <c r="S30" s="1">
        <f t="shared" si="10"/>
        <v>21</v>
      </c>
      <c r="T30" s="1">
        <f t="shared" si="8"/>
        <v>1</v>
      </c>
      <c r="U30" s="1">
        <f t="shared" si="9"/>
        <v>394</v>
      </c>
    </row>
    <row r="31" spans="1:21" ht="11.25">
      <c r="A31" s="1" t="s">
        <v>75</v>
      </c>
      <c r="B31" s="1" t="s">
        <v>76</v>
      </c>
      <c r="C31" s="1">
        <v>903</v>
      </c>
      <c r="G31" s="1">
        <f t="shared" si="1"/>
        <v>903</v>
      </c>
      <c r="H31" s="11">
        <f t="shared" si="2"/>
        <v>5509.2979053</v>
      </c>
      <c r="I31" s="11">
        <f t="shared" si="3"/>
        <v>0</v>
      </c>
      <c r="J31" s="11">
        <f t="shared" si="4"/>
        <v>5509.2979053</v>
      </c>
      <c r="K31" s="1">
        <v>283</v>
      </c>
      <c r="L31" s="1">
        <v>127</v>
      </c>
      <c r="M31" s="1">
        <f t="shared" si="0"/>
        <v>410</v>
      </c>
      <c r="N31" s="7">
        <f t="shared" si="5"/>
        <v>0.4540420819490587</v>
      </c>
      <c r="P31" s="10"/>
      <c r="Q31" s="1">
        <f t="shared" si="6"/>
        <v>903</v>
      </c>
      <c r="R31" s="1">
        <f t="shared" si="7"/>
        <v>410</v>
      </c>
      <c r="S31" s="1">
        <f t="shared" si="10"/>
        <v>22</v>
      </c>
      <c r="T31" s="1">
        <f t="shared" si="8"/>
        <v>0</v>
      </c>
      <c r="U31" s="1">
        <f t="shared" si="9"/>
        <v>0</v>
      </c>
    </row>
    <row r="32" spans="1:21" ht="11.25">
      <c r="A32" s="1" t="s">
        <v>77</v>
      </c>
      <c r="B32" s="1" t="s">
        <v>78</v>
      </c>
      <c r="C32" s="1">
        <v>375</v>
      </c>
      <c r="G32" s="1">
        <f t="shared" si="1"/>
        <v>375</v>
      </c>
      <c r="H32" s="11">
        <f t="shared" si="2"/>
        <v>2287.9144125</v>
      </c>
      <c r="I32" s="11">
        <f>IF(T32=1,ROUND(($R$3*G32),0))</f>
        <v>662</v>
      </c>
      <c r="J32" s="11">
        <f t="shared" si="4"/>
        <v>2949.9144125</v>
      </c>
      <c r="K32" s="1">
        <v>133</v>
      </c>
      <c r="L32" s="1">
        <v>64</v>
      </c>
      <c r="M32" s="1">
        <f t="shared" si="0"/>
        <v>197</v>
      </c>
      <c r="N32" s="7">
        <f t="shared" si="5"/>
        <v>0.5253333333333333</v>
      </c>
      <c r="P32" s="10"/>
      <c r="Q32" s="1">
        <f t="shared" si="6"/>
        <v>375</v>
      </c>
      <c r="R32" s="1">
        <f t="shared" si="7"/>
        <v>197</v>
      </c>
      <c r="S32" s="1">
        <f t="shared" si="10"/>
        <v>23</v>
      </c>
      <c r="T32" s="1">
        <f t="shared" si="8"/>
        <v>1</v>
      </c>
      <c r="U32" s="1">
        <f t="shared" si="9"/>
        <v>375</v>
      </c>
    </row>
    <row r="33" spans="1:21" ht="11.25">
      <c r="A33" s="1" t="s">
        <v>79</v>
      </c>
      <c r="B33" s="1" t="s">
        <v>80</v>
      </c>
      <c r="C33" s="1">
        <v>549</v>
      </c>
      <c r="G33" s="1">
        <f t="shared" si="1"/>
        <v>549</v>
      </c>
      <c r="H33" s="11">
        <f t="shared" si="2"/>
        <v>3349.5066999</v>
      </c>
      <c r="I33" s="11">
        <f>IF(T33=1,ROUND(($R$3*G33),0))</f>
        <v>969</v>
      </c>
      <c r="J33" s="11">
        <f t="shared" si="4"/>
        <v>4318.5066999</v>
      </c>
      <c r="K33" s="1">
        <v>322</v>
      </c>
      <c r="L33" s="1">
        <v>42</v>
      </c>
      <c r="M33" s="1">
        <f t="shared" si="0"/>
        <v>364</v>
      </c>
      <c r="N33" s="7">
        <f t="shared" si="5"/>
        <v>0.663023679417122</v>
      </c>
      <c r="P33" s="10"/>
      <c r="Q33" s="1">
        <f t="shared" si="6"/>
        <v>549</v>
      </c>
      <c r="R33" s="1">
        <f t="shared" si="7"/>
        <v>364</v>
      </c>
      <c r="S33" s="1">
        <f t="shared" si="10"/>
        <v>24</v>
      </c>
      <c r="T33" s="1">
        <f t="shared" si="8"/>
        <v>1</v>
      </c>
      <c r="U33" s="1">
        <f t="shared" si="9"/>
        <v>549</v>
      </c>
    </row>
    <row r="34" spans="1:21" ht="11.25">
      <c r="A34" s="1" t="s">
        <v>81</v>
      </c>
      <c r="B34" s="1" t="s">
        <v>82</v>
      </c>
      <c r="C34" s="1">
        <v>1613</v>
      </c>
      <c r="G34" s="1">
        <f t="shared" si="1"/>
        <v>1613</v>
      </c>
      <c r="H34" s="11">
        <f t="shared" si="2"/>
        <v>9841.0825263</v>
      </c>
      <c r="I34" s="11">
        <f>IF(T34=1,ROUND(($R$3*G34),0))</f>
        <v>2847</v>
      </c>
      <c r="J34" s="11">
        <f t="shared" si="4"/>
        <v>12688.0825263</v>
      </c>
      <c r="K34" s="1">
        <v>836</v>
      </c>
      <c r="L34" s="1">
        <v>127</v>
      </c>
      <c r="M34" s="1">
        <f t="shared" si="0"/>
        <v>963</v>
      </c>
      <c r="N34" s="7">
        <f t="shared" si="5"/>
        <v>0.597024178549287</v>
      </c>
      <c r="P34" s="10"/>
      <c r="Q34" s="1">
        <f t="shared" si="6"/>
        <v>1613</v>
      </c>
      <c r="R34" s="1">
        <f t="shared" si="7"/>
        <v>963</v>
      </c>
      <c r="S34" s="1">
        <f t="shared" si="10"/>
        <v>25</v>
      </c>
      <c r="T34" s="1">
        <f t="shared" si="8"/>
        <v>1</v>
      </c>
      <c r="U34" s="1">
        <f t="shared" si="9"/>
        <v>1613</v>
      </c>
    </row>
    <row r="35" spans="1:21" ht="11.25">
      <c r="A35" s="1" t="s">
        <v>83</v>
      </c>
      <c r="B35" s="1" t="s">
        <v>84</v>
      </c>
      <c r="C35" s="1">
        <v>817</v>
      </c>
      <c r="G35" s="1">
        <f t="shared" si="1"/>
        <v>817</v>
      </c>
      <c r="H35" s="11">
        <f t="shared" si="2"/>
        <v>4984.6028667</v>
      </c>
      <c r="I35" s="11">
        <f t="shared" si="3"/>
        <v>0</v>
      </c>
      <c r="J35" s="11">
        <f t="shared" si="4"/>
        <v>4984.6028667</v>
      </c>
      <c r="K35" s="1">
        <v>296</v>
      </c>
      <c r="L35" s="1">
        <v>99</v>
      </c>
      <c r="M35" s="1">
        <f t="shared" si="0"/>
        <v>395</v>
      </c>
      <c r="N35" s="7">
        <f t="shared" si="5"/>
        <v>0.4834761321909425</v>
      </c>
      <c r="P35" s="10"/>
      <c r="Q35" s="1">
        <f t="shared" si="6"/>
        <v>817</v>
      </c>
      <c r="R35" s="1">
        <f t="shared" si="7"/>
        <v>395</v>
      </c>
      <c r="S35" s="1">
        <f t="shared" si="10"/>
        <v>26</v>
      </c>
      <c r="T35" s="1">
        <f t="shared" si="8"/>
        <v>0</v>
      </c>
      <c r="U35" s="1">
        <f t="shared" si="9"/>
        <v>0</v>
      </c>
    </row>
    <row r="36" spans="1:21" ht="11.25">
      <c r="A36" s="1" t="s">
        <v>85</v>
      </c>
      <c r="B36" s="1" t="s">
        <v>86</v>
      </c>
      <c r="C36" s="1">
        <v>1606</v>
      </c>
      <c r="G36" s="1">
        <f t="shared" si="1"/>
        <v>1606</v>
      </c>
      <c r="H36" s="11">
        <f t="shared" si="2"/>
        <v>9798.374790599999</v>
      </c>
      <c r="I36" s="11">
        <f t="shared" si="3"/>
        <v>0</v>
      </c>
      <c r="J36" s="11">
        <f t="shared" si="4"/>
        <v>9798.374790599999</v>
      </c>
      <c r="K36" s="1">
        <v>494</v>
      </c>
      <c r="L36" s="1">
        <v>139</v>
      </c>
      <c r="M36" s="1">
        <f t="shared" si="0"/>
        <v>633</v>
      </c>
      <c r="N36" s="7">
        <f t="shared" si="5"/>
        <v>0.3941469489414695</v>
      </c>
      <c r="P36" s="10"/>
      <c r="Q36" s="1">
        <f t="shared" si="6"/>
        <v>1606</v>
      </c>
      <c r="R36" s="1">
        <f t="shared" si="7"/>
        <v>633</v>
      </c>
      <c r="S36" s="1">
        <f t="shared" si="10"/>
        <v>27</v>
      </c>
      <c r="T36" s="1">
        <f t="shared" si="8"/>
        <v>0</v>
      </c>
      <c r="U36" s="1">
        <f t="shared" si="9"/>
        <v>0</v>
      </c>
    </row>
    <row r="37" spans="1:21" ht="11.25">
      <c r="A37" s="1" t="s">
        <v>87</v>
      </c>
      <c r="B37" s="1" t="s">
        <v>88</v>
      </c>
      <c r="C37" s="1">
        <v>746</v>
      </c>
      <c r="G37" s="1">
        <f t="shared" si="1"/>
        <v>746</v>
      </c>
      <c r="H37" s="11">
        <f t="shared" si="2"/>
        <v>4551.424404599999</v>
      </c>
      <c r="I37" s="11">
        <f t="shared" si="3"/>
        <v>0</v>
      </c>
      <c r="J37" s="11">
        <f t="shared" si="4"/>
        <v>4551.424404599999</v>
      </c>
      <c r="K37" s="1">
        <v>227</v>
      </c>
      <c r="L37" s="1">
        <v>72</v>
      </c>
      <c r="M37" s="1">
        <f t="shared" si="0"/>
        <v>299</v>
      </c>
      <c r="N37" s="7">
        <f t="shared" si="5"/>
        <v>0.4008042895442359</v>
      </c>
      <c r="P37" s="10"/>
      <c r="Q37" s="1">
        <f t="shared" si="6"/>
        <v>746</v>
      </c>
      <c r="R37" s="1">
        <f t="shared" si="7"/>
        <v>299</v>
      </c>
      <c r="S37" s="1">
        <f t="shared" si="10"/>
        <v>28</v>
      </c>
      <c r="T37" s="1">
        <f t="shared" si="8"/>
        <v>0</v>
      </c>
      <c r="U37" s="1">
        <f t="shared" si="9"/>
        <v>0</v>
      </c>
    </row>
    <row r="38" spans="1:21" ht="11.25">
      <c r="A38" s="1" t="s">
        <v>89</v>
      </c>
      <c r="B38" s="1" t="s">
        <v>90</v>
      </c>
      <c r="C38" s="1">
        <v>1210</v>
      </c>
      <c r="G38" s="1">
        <f t="shared" si="1"/>
        <v>1210</v>
      </c>
      <c r="H38" s="11">
        <f t="shared" si="2"/>
        <v>7382.337171</v>
      </c>
      <c r="I38" s="11">
        <f>IF(T38=1,ROUND(($R$3*G38),0))</f>
        <v>2136</v>
      </c>
      <c r="J38" s="11">
        <f t="shared" si="4"/>
        <v>9518.337171</v>
      </c>
      <c r="K38" s="1">
        <v>505</v>
      </c>
      <c r="L38" s="1">
        <v>125</v>
      </c>
      <c r="M38" s="1">
        <f t="shared" si="0"/>
        <v>630</v>
      </c>
      <c r="N38" s="7">
        <f t="shared" si="5"/>
        <v>0.5206611570247934</v>
      </c>
      <c r="P38" s="10"/>
      <c r="Q38" s="1">
        <f t="shared" si="6"/>
        <v>1210</v>
      </c>
      <c r="R38" s="1">
        <f t="shared" si="7"/>
        <v>630</v>
      </c>
      <c r="S38" s="1">
        <f t="shared" si="10"/>
        <v>29</v>
      </c>
      <c r="T38" s="1">
        <f t="shared" si="8"/>
        <v>1</v>
      </c>
      <c r="U38" s="1">
        <f t="shared" si="9"/>
        <v>1210</v>
      </c>
    </row>
    <row r="39" spans="1:21" ht="11.25">
      <c r="A39" s="1" t="s">
        <v>91</v>
      </c>
      <c r="B39" s="1" t="s">
        <v>92</v>
      </c>
      <c r="C39" s="1">
        <v>796</v>
      </c>
      <c r="G39" s="1">
        <f t="shared" si="1"/>
        <v>796</v>
      </c>
      <c r="H39" s="11">
        <f t="shared" si="2"/>
        <v>4856.4796596</v>
      </c>
      <c r="I39" s="11">
        <f>IF(T39=1,ROUND(($R$3*G39),0))</f>
        <v>1405</v>
      </c>
      <c r="J39" s="11">
        <f t="shared" si="4"/>
        <v>6261.4796596</v>
      </c>
      <c r="K39" s="1">
        <v>572</v>
      </c>
      <c r="L39" s="1">
        <v>43</v>
      </c>
      <c r="M39" s="1">
        <f t="shared" si="0"/>
        <v>615</v>
      </c>
      <c r="N39" s="7">
        <f t="shared" si="5"/>
        <v>0.7726130653266332</v>
      </c>
      <c r="P39" s="10"/>
      <c r="Q39" s="1">
        <f t="shared" si="6"/>
        <v>796</v>
      </c>
      <c r="R39" s="1">
        <f t="shared" si="7"/>
        <v>615</v>
      </c>
      <c r="S39" s="1">
        <f t="shared" si="10"/>
        <v>30</v>
      </c>
      <c r="T39" s="1">
        <f t="shared" si="8"/>
        <v>1</v>
      </c>
      <c r="U39" s="1">
        <f t="shared" si="9"/>
        <v>796</v>
      </c>
    </row>
    <row r="40" spans="1:21" ht="11.25">
      <c r="A40" s="1" t="s">
        <v>93</v>
      </c>
      <c r="B40" s="1" t="s">
        <v>94</v>
      </c>
      <c r="C40" s="1">
        <v>755</v>
      </c>
      <c r="G40" s="1">
        <f t="shared" si="1"/>
        <v>755</v>
      </c>
      <c r="H40" s="11">
        <f t="shared" si="2"/>
        <v>4606.3343505</v>
      </c>
      <c r="I40" s="11">
        <f>IF(T40=1,ROUND(($R$3*G40),0))</f>
        <v>1333</v>
      </c>
      <c r="J40" s="11">
        <f t="shared" si="4"/>
        <v>5939.3343505</v>
      </c>
      <c r="K40" s="1">
        <v>708</v>
      </c>
      <c r="L40" s="1">
        <v>24</v>
      </c>
      <c r="M40" s="1">
        <f t="shared" si="0"/>
        <v>732</v>
      </c>
      <c r="N40" s="7">
        <f t="shared" si="5"/>
        <v>0.9695364238410596</v>
      </c>
      <c r="P40" s="10"/>
      <c r="Q40" s="1">
        <f t="shared" si="6"/>
        <v>755</v>
      </c>
      <c r="R40" s="1">
        <f t="shared" si="7"/>
        <v>732</v>
      </c>
      <c r="S40" s="1">
        <f t="shared" si="10"/>
        <v>31</v>
      </c>
      <c r="T40" s="1">
        <f t="shared" si="8"/>
        <v>1</v>
      </c>
      <c r="U40" s="1">
        <f t="shared" si="9"/>
        <v>755</v>
      </c>
    </row>
    <row r="41" spans="1:21" ht="11.25">
      <c r="A41" s="1" t="s">
        <v>95</v>
      </c>
      <c r="B41" s="1" t="s">
        <v>96</v>
      </c>
      <c r="C41" s="1">
        <v>1047</v>
      </c>
      <c r="D41" s="1">
        <v>66</v>
      </c>
      <c r="G41" s="1">
        <f t="shared" si="1"/>
        <v>1113</v>
      </c>
      <c r="H41" s="11">
        <f t="shared" si="2"/>
        <v>6790.5299763</v>
      </c>
      <c r="I41" s="11">
        <f>IF(T41=1,ROUND(($R$3*G41),0))</f>
        <v>1964</v>
      </c>
      <c r="J41" s="11">
        <f t="shared" si="4"/>
        <v>8754.5299763</v>
      </c>
      <c r="K41" s="1">
        <v>676</v>
      </c>
      <c r="L41" s="1">
        <v>91</v>
      </c>
      <c r="M41" s="1">
        <f t="shared" si="0"/>
        <v>767</v>
      </c>
      <c r="N41" s="7">
        <f t="shared" si="5"/>
        <v>0.7325692454632283</v>
      </c>
      <c r="P41" s="10"/>
      <c r="Q41" s="1">
        <f t="shared" si="6"/>
        <v>1047</v>
      </c>
      <c r="R41" s="1">
        <f t="shared" si="7"/>
        <v>767</v>
      </c>
      <c r="S41" s="1">
        <f t="shared" si="10"/>
        <v>32</v>
      </c>
      <c r="T41" s="1">
        <f t="shared" si="8"/>
        <v>1</v>
      </c>
      <c r="U41" s="1">
        <f t="shared" si="9"/>
        <v>1113</v>
      </c>
    </row>
    <row r="42" spans="1:21" ht="11.25">
      <c r="A42" s="1" t="s">
        <v>97</v>
      </c>
      <c r="B42" s="1" t="s">
        <v>98</v>
      </c>
      <c r="C42" s="1">
        <v>2273</v>
      </c>
      <c r="G42" s="1">
        <f t="shared" si="1"/>
        <v>2273</v>
      </c>
      <c r="H42" s="11">
        <f t="shared" si="2"/>
        <v>13867.8118923</v>
      </c>
      <c r="I42" s="11">
        <f t="shared" si="3"/>
        <v>0</v>
      </c>
      <c r="J42" s="11">
        <f t="shared" si="4"/>
        <v>13867.8118923</v>
      </c>
      <c r="K42" s="1">
        <v>789</v>
      </c>
      <c r="L42" s="1">
        <v>207</v>
      </c>
      <c r="M42" s="1">
        <f aca="true" t="shared" si="11" ref="M42:M73">+K42+L42</f>
        <v>996</v>
      </c>
      <c r="N42" s="7">
        <f t="shared" si="5"/>
        <v>0.4381874175098988</v>
      </c>
      <c r="P42" s="10"/>
      <c r="Q42" s="1">
        <f t="shared" si="6"/>
        <v>2273</v>
      </c>
      <c r="R42" s="1">
        <f t="shared" si="7"/>
        <v>996</v>
      </c>
      <c r="S42" s="1">
        <f t="shared" si="10"/>
        <v>33</v>
      </c>
      <c r="T42" s="1">
        <f t="shared" si="8"/>
        <v>0</v>
      </c>
      <c r="U42" s="1">
        <f t="shared" si="9"/>
        <v>0</v>
      </c>
    </row>
    <row r="43" spans="1:21" ht="11.25">
      <c r="A43" s="1" t="s">
        <v>99</v>
      </c>
      <c r="B43" s="1" t="s">
        <v>100</v>
      </c>
      <c r="C43" s="1">
        <v>891</v>
      </c>
      <c r="G43" s="1">
        <f t="shared" si="1"/>
        <v>891</v>
      </c>
      <c r="H43" s="11">
        <f t="shared" si="2"/>
        <v>5436.084644099999</v>
      </c>
      <c r="I43" s="11">
        <f t="shared" si="3"/>
        <v>0</v>
      </c>
      <c r="J43" s="11">
        <f t="shared" si="4"/>
        <v>5436.084644099999</v>
      </c>
      <c r="K43" s="1">
        <v>373</v>
      </c>
      <c r="L43" s="1">
        <v>67</v>
      </c>
      <c r="M43" s="1">
        <f t="shared" si="11"/>
        <v>440</v>
      </c>
      <c r="N43" s="7">
        <f t="shared" si="5"/>
        <v>0.49382716049382713</v>
      </c>
      <c r="P43" s="10"/>
      <c r="Q43" s="1">
        <f t="shared" si="6"/>
        <v>891</v>
      </c>
      <c r="R43" s="1">
        <f t="shared" si="7"/>
        <v>440</v>
      </c>
      <c r="S43" s="1">
        <f t="shared" si="10"/>
        <v>34</v>
      </c>
      <c r="T43" s="1">
        <f t="shared" si="8"/>
        <v>0</v>
      </c>
      <c r="U43" s="1">
        <f t="shared" si="9"/>
        <v>0</v>
      </c>
    </row>
    <row r="44" spans="1:21" ht="11.25">
      <c r="A44" s="1" t="s">
        <v>101</v>
      </c>
      <c r="B44" s="1" t="s">
        <v>102</v>
      </c>
      <c r="C44" s="1">
        <v>1093</v>
      </c>
      <c r="G44" s="1">
        <f t="shared" si="1"/>
        <v>1093</v>
      </c>
      <c r="H44" s="11">
        <f t="shared" si="2"/>
        <v>6668.5078742999995</v>
      </c>
      <c r="I44" s="11">
        <f t="shared" si="3"/>
        <v>0</v>
      </c>
      <c r="J44" s="11">
        <f t="shared" si="4"/>
        <v>6668.5078742999995</v>
      </c>
      <c r="K44" s="1">
        <v>398</v>
      </c>
      <c r="L44" s="1">
        <v>128</v>
      </c>
      <c r="M44" s="1">
        <f t="shared" si="11"/>
        <v>526</v>
      </c>
      <c r="N44" s="7">
        <f t="shared" si="5"/>
        <v>0.48124428179322964</v>
      </c>
      <c r="P44" s="10"/>
      <c r="Q44" s="1">
        <f t="shared" si="6"/>
        <v>1093</v>
      </c>
      <c r="R44" s="1">
        <f t="shared" si="7"/>
        <v>526</v>
      </c>
      <c r="S44" s="1">
        <f t="shared" si="10"/>
        <v>35</v>
      </c>
      <c r="T44" s="1">
        <f t="shared" si="8"/>
        <v>0</v>
      </c>
      <c r="U44" s="1">
        <f t="shared" si="9"/>
        <v>0</v>
      </c>
    </row>
    <row r="45" spans="1:21" ht="11.25">
      <c r="A45" s="1" t="s">
        <v>103</v>
      </c>
      <c r="B45" s="1" t="s">
        <v>104</v>
      </c>
      <c r="C45" s="1">
        <v>967</v>
      </c>
      <c r="G45" s="1">
        <f t="shared" si="1"/>
        <v>967</v>
      </c>
      <c r="H45" s="11">
        <f t="shared" si="2"/>
        <v>5899.7686317</v>
      </c>
      <c r="I45" s="11">
        <f t="shared" si="3"/>
        <v>0</v>
      </c>
      <c r="J45" s="11">
        <f t="shared" si="4"/>
        <v>5899.7686317</v>
      </c>
      <c r="K45" s="1">
        <v>298</v>
      </c>
      <c r="L45" s="1">
        <v>151</v>
      </c>
      <c r="M45" s="1">
        <f t="shared" si="11"/>
        <v>449</v>
      </c>
      <c r="N45" s="7">
        <f t="shared" si="5"/>
        <v>0.4643226473629783</v>
      </c>
      <c r="P45" s="10"/>
      <c r="Q45" s="1">
        <f t="shared" si="6"/>
        <v>967</v>
      </c>
      <c r="R45" s="1">
        <f t="shared" si="7"/>
        <v>449</v>
      </c>
      <c r="S45" s="1">
        <f t="shared" si="10"/>
        <v>36</v>
      </c>
      <c r="T45" s="1">
        <f t="shared" si="8"/>
        <v>0</v>
      </c>
      <c r="U45" s="1">
        <f t="shared" si="9"/>
        <v>0</v>
      </c>
    </row>
    <row r="46" spans="1:21" ht="11.25">
      <c r="A46" s="1" t="s">
        <v>105</v>
      </c>
      <c r="B46" s="1" t="s">
        <v>106</v>
      </c>
      <c r="C46" s="1">
        <v>685</v>
      </c>
      <c r="G46" s="1">
        <f t="shared" si="1"/>
        <v>685</v>
      </c>
      <c r="H46" s="11">
        <f t="shared" si="2"/>
        <v>4179.2569935</v>
      </c>
      <c r="I46" s="11">
        <f t="shared" si="3"/>
        <v>0</v>
      </c>
      <c r="J46" s="11">
        <f t="shared" si="4"/>
        <v>4179.2569935</v>
      </c>
      <c r="K46" s="1">
        <v>211</v>
      </c>
      <c r="L46" s="1">
        <v>52</v>
      </c>
      <c r="M46" s="1">
        <f t="shared" si="11"/>
        <v>263</v>
      </c>
      <c r="N46" s="7">
        <f t="shared" si="5"/>
        <v>0.38394160583941606</v>
      </c>
      <c r="P46" s="10"/>
      <c r="Q46" s="1">
        <f t="shared" si="6"/>
        <v>685</v>
      </c>
      <c r="R46" s="1">
        <f t="shared" si="7"/>
        <v>263</v>
      </c>
      <c r="S46" s="1">
        <f t="shared" si="10"/>
        <v>37</v>
      </c>
      <c r="T46" s="1">
        <f t="shared" si="8"/>
        <v>0</v>
      </c>
      <c r="U46" s="1">
        <f t="shared" si="9"/>
        <v>0</v>
      </c>
    </row>
    <row r="47" spans="1:21" ht="11.25">
      <c r="A47" s="1" t="s">
        <v>107</v>
      </c>
      <c r="B47" s="1" t="s">
        <v>108</v>
      </c>
      <c r="C47" s="1">
        <v>462</v>
      </c>
      <c r="G47" s="1">
        <f t="shared" si="1"/>
        <v>462</v>
      </c>
      <c r="H47" s="11">
        <f t="shared" si="2"/>
        <v>2818.7105561999997</v>
      </c>
      <c r="I47" s="11">
        <f>IF(T47=1,ROUND(($R$3*G47),0))</f>
        <v>815</v>
      </c>
      <c r="J47" s="11">
        <f t="shared" si="4"/>
        <v>3633.7105561999997</v>
      </c>
      <c r="K47" s="1">
        <v>160</v>
      </c>
      <c r="L47" s="1">
        <v>85</v>
      </c>
      <c r="M47" s="1">
        <f t="shared" si="11"/>
        <v>245</v>
      </c>
      <c r="N47" s="7">
        <f t="shared" si="5"/>
        <v>0.5303030303030303</v>
      </c>
      <c r="P47" s="10"/>
      <c r="Q47" s="1">
        <f t="shared" si="6"/>
        <v>462</v>
      </c>
      <c r="R47" s="1">
        <f t="shared" si="7"/>
        <v>245</v>
      </c>
      <c r="S47" s="1">
        <f t="shared" si="10"/>
        <v>38</v>
      </c>
      <c r="T47" s="1">
        <f t="shared" si="8"/>
        <v>1</v>
      </c>
      <c r="U47" s="1">
        <f t="shared" si="9"/>
        <v>462</v>
      </c>
    </row>
    <row r="48" spans="1:21" ht="11.25">
      <c r="A48" s="1" t="s">
        <v>109</v>
      </c>
      <c r="B48" s="1" t="s">
        <v>110</v>
      </c>
      <c r="C48" s="1">
        <v>1664</v>
      </c>
      <c r="G48" s="1">
        <f t="shared" si="1"/>
        <v>1664</v>
      </c>
      <c r="H48" s="11">
        <f t="shared" si="2"/>
        <v>10152.2388864</v>
      </c>
      <c r="I48" s="11">
        <f t="shared" si="3"/>
        <v>0</v>
      </c>
      <c r="J48" s="11">
        <f t="shared" si="4"/>
        <v>10152.2388864</v>
      </c>
      <c r="K48" s="1">
        <v>500</v>
      </c>
      <c r="L48" s="1">
        <v>153</v>
      </c>
      <c r="M48" s="1">
        <f t="shared" si="11"/>
        <v>653</v>
      </c>
      <c r="N48" s="7">
        <f t="shared" si="5"/>
        <v>0.39242788461538464</v>
      </c>
      <c r="P48" s="10"/>
      <c r="Q48" s="1">
        <f t="shared" si="6"/>
        <v>1664</v>
      </c>
      <c r="R48" s="1">
        <f t="shared" si="7"/>
        <v>653</v>
      </c>
      <c r="S48" s="1">
        <f t="shared" si="10"/>
        <v>39</v>
      </c>
      <c r="T48" s="1">
        <f t="shared" si="8"/>
        <v>0</v>
      </c>
      <c r="U48" s="1">
        <f t="shared" si="9"/>
        <v>0</v>
      </c>
    </row>
    <row r="49" spans="1:21" ht="11.25">
      <c r="A49" s="1" t="s">
        <v>111</v>
      </c>
      <c r="B49" s="1" t="s">
        <v>112</v>
      </c>
      <c r="C49" s="1">
        <v>604</v>
      </c>
      <c r="G49" s="1">
        <f t="shared" si="1"/>
        <v>604</v>
      </c>
      <c r="H49" s="11">
        <f t="shared" si="2"/>
        <v>3685.0674804</v>
      </c>
      <c r="I49" s="11">
        <f t="shared" si="3"/>
        <v>0</v>
      </c>
      <c r="J49" s="11">
        <f t="shared" si="4"/>
        <v>3685.0674804</v>
      </c>
      <c r="K49" s="1">
        <v>197</v>
      </c>
      <c r="L49" s="1">
        <v>81</v>
      </c>
      <c r="M49" s="1">
        <f t="shared" si="11"/>
        <v>278</v>
      </c>
      <c r="N49" s="7">
        <f t="shared" si="5"/>
        <v>0.4602649006622517</v>
      </c>
      <c r="P49" s="10"/>
      <c r="Q49" s="1">
        <f t="shared" si="6"/>
        <v>604</v>
      </c>
      <c r="R49" s="1">
        <f t="shared" si="7"/>
        <v>278</v>
      </c>
      <c r="S49" s="1">
        <f t="shared" si="10"/>
        <v>40</v>
      </c>
      <c r="T49" s="1">
        <f t="shared" si="8"/>
        <v>0</v>
      </c>
      <c r="U49" s="1">
        <f t="shared" si="9"/>
        <v>0</v>
      </c>
    </row>
    <row r="50" spans="1:21" ht="11.25">
      <c r="A50" s="1" t="s">
        <v>113</v>
      </c>
      <c r="B50" s="1" t="s">
        <v>114</v>
      </c>
      <c r="C50" s="1">
        <v>560</v>
      </c>
      <c r="G50" s="1">
        <f t="shared" si="1"/>
        <v>560</v>
      </c>
      <c r="H50" s="11">
        <f t="shared" si="2"/>
        <v>3416.618856</v>
      </c>
      <c r="I50" s="11">
        <f t="shared" si="3"/>
        <v>0</v>
      </c>
      <c r="J50" s="11">
        <f t="shared" si="4"/>
        <v>3416.618856</v>
      </c>
      <c r="K50" s="1">
        <v>151</v>
      </c>
      <c r="L50" s="1">
        <v>82</v>
      </c>
      <c r="M50" s="1">
        <f t="shared" si="11"/>
        <v>233</v>
      </c>
      <c r="N50" s="7">
        <f t="shared" si="5"/>
        <v>0.4160714285714286</v>
      </c>
      <c r="P50" s="10"/>
      <c r="Q50" s="1">
        <f t="shared" si="6"/>
        <v>560</v>
      </c>
      <c r="R50" s="1">
        <f t="shared" si="7"/>
        <v>233</v>
      </c>
      <c r="S50" s="1">
        <f t="shared" si="10"/>
        <v>41</v>
      </c>
      <c r="T50" s="1">
        <f t="shared" si="8"/>
        <v>0</v>
      </c>
      <c r="U50" s="1">
        <f t="shared" si="9"/>
        <v>0</v>
      </c>
    </row>
    <row r="51" spans="1:21" ht="11.25">
      <c r="A51" s="1" t="s">
        <v>115</v>
      </c>
      <c r="B51" s="1" t="s">
        <v>116</v>
      </c>
      <c r="C51" s="1">
        <v>179</v>
      </c>
      <c r="G51" s="1">
        <f t="shared" si="1"/>
        <v>179</v>
      </c>
      <c r="H51" s="11">
        <f t="shared" si="2"/>
        <v>1092.0978129</v>
      </c>
      <c r="I51" s="11">
        <f>IF(T51=1,ROUND(($R$3*G51),0))</f>
        <v>316</v>
      </c>
      <c r="J51" s="11">
        <f t="shared" si="4"/>
        <v>1408.0978129</v>
      </c>
      <c r="K51" s="1">
        <v>96</v>
      </c>
      <c r="L51" s="1">
        <v>20</v>
      </c>
      <c r="M51" s="1">
        <f t="shared" si="11"/>
        <v>116</v>
      </c>
      <c r="N51" s="7">
        <f t="shared" si="5"/>
        <v>0.6480446927374302</v>
      </c>
      <c r="P51" s="10"/>
      <c r="Q51" s="1">
        <f t="shared" si="6"/>
        <v>179</v>
      </c>
      <c r="R51" s="1">
        <f t="shared" si="7"/>
        <v>116</v>
      </c>
      <c r="S51" s="1">
        <f t="shared" si="10"/>
        <v>42</v>
      </c>
      <c r="T51" s="1">
        <f t="shared" si="8"/>
        <v>1</v>
      </c>
      <c r="U51" s="1">
        <f t="shared" si="9"/>
        <v>179</v>
      </c>
    </row>
    <row r="52" spans="1:21" ht="11.25">
      <c r="A52" s="1" t="s">
        <v>117</v>
      </c>
      <c r="B52" s="1" t="s">
        <v>118</v>
      </c>
      <c r="C52" s="1">
        <v>307</v>
      </c>
      <c r="G52" s="1">
        <f t="shared" si="1"/>
        <v>307</v>
      </c>
      <c r="H52" s="11">
        <f>ROUND((G52*$R$2),0)</f>
        <v>1873</v>
      </c>
      <c r="I52" s="11">
        <f>IF(T52=1,ROUND(($R$3*G52),0))</f>
        <v>542</v>
      </c>
      <c r="J52" s="11">
        <f t="shared" si="4"/>
        <v>2415</v>
      </c>
      <c r="K52" s="1">
        <v>160</v>
      </c>
      <c r="L52" s="1">
        <v>49</v>
      </c>
      <c r="M52" s="1">
        <f t="shared" si="11"/>
        <v>209</v>
      </c>
      <c r="N52" s="7">
        <f t="shared" si="5"/>
        <v>0.6807817589576547</v>
      </c>
      <c r="P52" s="10"/>
      <c r="Q52" s="1">
        <f t="shared" si="6"/>
        <v>307</v>
      </c>
      <c r="R52" s="1">
        <f t="shared" si="7"/>
        <v>209</v>
      </c>
      <c r="S52" s="1">
        <f t="shared" si="10"/>
        <v>43</v>
      </c>
      <c r="T52" s="1">
        <f t="shared" si="8"/>
        <v>1</v>
      </c>
      <c r="U52" s="1">
        <f t="shared" si="9"/>
        <v>307</v>
      </c>
    </row>
    <row r="53" spans="1:21" ht="11.25">
      <c r="A53" s="1" t="s">
        <v>119</v>
      </c>
      <c r="B53" s="1" t="s">
        <v>120</v>
      </c>
      <c r="C53" s="1">
        <v>654</v>
      </c>
      <c r="G53" s="1">
        <f t="shared" si="1"/>
        <v>654</v>
      </c>
      <c r="H53" s="11">
        <f t="shared" si="2"/>
        <v>3990.1227354</v>
      </c>
      <c r="I53" s="11">
        <f>IF(T53=1,ROUND(($R$3*G53),0))</f>
        <v>1154</v>
      </c>
      <c r="J53" s="11">
        <f t="shared" si="4"/>
        <v>5144.1227354</v>
      </c>
      <c r="K53" s="1">
        <v>290</v>
      </c>
      <c r="L53" s="1">
        <v>37</v>
      </c>
      <c r="M53" s="1">
        <f t="shared" si="11"/>
        <v>327</v>
      </c>
      <c r="N53" s="7">
        <f t="shared" si="5"/>
        <v>0.5</v>
      </c>
      <c r="P53" s="10"/>
      <c r="Q53" s="1">
        <f t="shared" si="6"/>
        <v>654</v>
      </c>
      <c r="R53" s="1">
        <f t="shared" si="7"/>
        <v>327</v>
      </c>
      <c r="S53" s="1">
        <f t="shared" si="10"/>
        <v>44</v>
      </c>
      <c r="T53" s="1">
        <f t="shared" si="8"/>
        <v>1</v>
      </c>
      <c r="U53" s="1">
        <f t="shared" si="9"/>
        <v>654</v>
      </c>
    </row>
    <row r="54" spans="1:21" ht="11.25">
      <c r="A54" s="1" t="s">
        <v>121</v>
      </c>
      <c r="B54" s="1" t="s">
        <v>122</v>
      </c>
      <c r="C54" s="1">
        <v>570</v>
      </c>
      <c r="G54" s="1">
        <f t="shared" si="1"/>
        <v>570</v>
      </c>
      <c r="H54" s="11">
        <f t="shared" si="2"/>
        <v>3477.629907</v>
      </c>
      <c r="I54" s="11">
        <f t="shared" si="3"/>
        <v>0</v>
      </c>
      <c r="J54" s="11">
        <f t="shared" si="4"/>
        <v>3477.629907</v>
      </c>
      <c r="K54" s="1">
        <v>71</v>
      </c>
      <c r="L54" s="1">
        <v>40</v>
      </c>
      <c r="M54" s="1">
        <f t="shared" si="11"/>
        <v>111</v>
      </c>
      <c r="N54" s="7">
        <f t="shared" si="5"/>
        <v>0.19473684210526315</v>
      </c>
      <c r="P54" s="10"/>
      <c r="Q54" s="1">
        <f t="shared" si="6"/>
        <v>570</v>
      </c>
      <c r="R54" s="1">
        <f t="shared" si="7"/>
        <v>111</v>
      </c>
      <c r="S54" s="1">
        <f t="shared" si="10"/>
        <v>45</v>
      </c>
      <c r="T54" s="1">
        <f t="shared" si="8"/>
        <v>0</v>
      </c>
      <c r="U54" s="1">
        <f t="shared" si="9"/>
        <v>0</v>
      </c>
    </row>
    <row r="55" spans="1:21" ht="11.25">
      <c r="A55" s="1" t="s">
        <v>123</v>
      </c>
      <c r="B55" s="1" t="s">
        <v>124</v>
      </c>
      <c r="C55" s="1">
        <v>376</v>
      </c>
      <c r="G55" s="1">
        <f t="shared" si="1"/>
        <v>376</v>
      </c>
      <c r="H55" s="11">
        <f t="shared" si="2"/>
        <v>2294.0155176</v>
      </c>
      <c r="I55" s="11">
        <f t="shared" si="3"/>
        <v>0</v>
      </c>
      <c r="J55" s="11">
        <f t="shared" si="4"/>
        <v>2294.0155176</v>
      </c>
      <c r="K55" s="1">
        <v>123</v>
      </c>
      <c r="L55" s="1">
        <v>26</v>
      </c>
      <c r="M55" s="1">
        <f t="shared" si="11"/>
        <v>149</v>
      </c>
      <c r="N55" s="7">
        <f t="shared" si="5"/>
        <v>0.3962765957446808</v>
      </c>
      <c r="P55" s="10"/>
      <c r="Q55" s="1">
        <f t="shared" si="6"/>
        <v>376</v>
      </c>
      <c r="R55" s="1">
        <f t="shared" si="7"/>
        <v>149</v>
      </c>
      <c r="S55" s="1">
        <f t="shared" si="10"/>
        <v>46</v>
      </c>
      <c r="T55" s="1">
        <f t="shared" si="8"/>
        <v>0</v>
      </c>
      <c r="U55" s="1">
        <f t="shared" si="9"/>
        <v>0</v>
      </c>
    </row>
    <row r="56" spans="1:21" ht="11.25">
      <c r="A56" s="1" t="s">
        <v>125</v>
      </c>
      <c r="B56" s="1" t="s">
        <v>126</v>
      </c>
      <c r="C56" s="1">
        <v>2858</v>
      </c>
      <c r="G56" s="1">
        <f t="shared" si="1"/>
        <v>2858</v>
      </c>
      <c r="H56" s="11">
        <f t="shared" si="2"/>
        <v>17436.9583758</v>
      </c>
      <c r="I56" s="11">
        <f t="shared" si="3"/>
        <v>0</v>
      </c>
      <c r="J56" s="11">
        <f t="shared" si="4"/>
        <v>17436.9583758</v>
      </c>
      <c r="K56" s="1">
        <v>1114</v>
      </c>
      <c r="L56" s="1">
        <v>141</v>
      </c>
      <c r="M56" s="1">
        <f t="shared" si="11"/>
        <v>1255</v>
      </c>
      <c r="N56" s="7">
        <f t="shared" si="5"/>
        <v>0.4391182645206438</v>
      </c>
      <c r="P56" s="10"/>
      <c r="Q56" s="1">
        <f t="shared" si="6"/>
        <v>2858</v>
      </c>
      <c r="R56" s="1">
        <f t="shared" si="7"/>
        <v>1255</v>
      </c>
      <c r="S56" s="1">
        <f t="shared" si="10"/>
        <v>47</v>
      </c>
      <c r="T56" s="1">
        <f t="shared" si="8"/>
        <v>0</v>
      </c>
      <c r="U56" s="1">
        <f t="shared" si="9"/>
        <v>0</v>
      </c>
    </row>
    <row r="57" spans="1:21" ht="11.25">
      <c r="A57" s="1" t="s">
        <v>127</v>
      </c>
      <c r="B57" s="1" t="s">
        <v>128</v>
      </c>
      <c r="C57" s="1">
        <v>298</v>
      </c>
      <c r="G57" s="1">
        <f t="shared" si="1"/>
        <v>298</v>
      </c>
      <c r="H57" s="11">
        <f t="shared" si="2"/>
        <v>1818.1293197999998</v>
      </c>
      <c r="I57" s="11">
        <f>IF(T57=1,ROUND(($R$3*G57),0))</f>
        <v>526</v>
      </c>
      <c r="J57" s="11">
        <f t="shared" si="4"/>
        <v>2344.1293198</v>
      </c>
      <c r="K57" s="1">
        <v>237</v>
      </c>
      <c r="L57" s="1">
        <v>16</v>
      </c>
      <c r="M57" s="1">
        <f t="shared" si="11"/>
        <v>253</v>
      </c>
      <c r="N57" s="7">
        <f t="shared" si="5"/>
        <v>0.8489932885906041</v>
      </c>
      <c r="P57" s="10"/>
      <c r="Q57" s="1">
        <f t="shared" si="6"/>
        <v>298</v>
      </c>
      <c r="R57" s="1">
        <f t="shared" si="7"/>
        <v>253</v>
      </c>
      <c r="S57" s="1">
        <f t="shared" si="10"/>
        <v>48</v>
      </c>
      <c r="T57" s="1">
        <f t="shared" si="8"/>
        <v>1</v>
      </c>
      <c r="U57" s="1">
        <f t="shared" si="9"/>
        <v>298</v>
      </c>
    </row>
    <row r="58" spans="1:21" ht="11.25">
      <c r="A58" s="1" t="s">
        <v>129</v>
      </c>
      <c r="B58" s="1" t="s">
        <v>130</v>
      </c>
      <c r="C58" s="1">
        <v>329</v>
      </c>
      <c r="G58" s="1">
        <f t="shared" si="1"/>
        <v>329</v>
      </c>
      <c r="H58" s="11">
        <f t="shared" si="2"/>
        <v>2007.2635779</v>
      </c>
      <c r="I58" s="11">
        <f t="shared" si="3"/>
        <v>0</v>
      </c>
      <c r="J58" s="11">
        <f t="shared" si="4"/>
        <v>2007.2635779</v>
      </c>
      <c r="K58" s="1">
        <v>131</v>
      </c>
      <c r="L58" s="1">
        <v>29</v>
      </c>
      <c r="M58" s="1">
        <f t="shared" si="11"/>
        <v>160</v>
      </c>
      <c r="N58" s="7">
        <f t="shared" si="5"/>
        <v>0.48632218844984804</v>
      </c>
      <c r="P58" s="10"/>
      <c r="Q58" s="1">
        <f t="shared" si="6"/>
        <v>329</v>
      </c>
      <c r="R58" s="1">
        <f t="shared" si="7"/>
        <v>160</v>
      </c>
      <c r="S58" s="1">
        <f t="shared" si="10"/>
        <v>49</v>
      </c>
      <c r="T58" s="1">
        <f t="shared" si="8"/>
        <v>0</v>
      </c>
      <c r="U58" s="1">
        <f t="shared" si="9"/>
        <v>0</v>
      </c>
    </row>
    <row r="59" spans="1:21" ht="11.25">
      <c r="A59" s="1" t="s">
        <v>131</v>
      </c>
      <c r="B59" s="1" t="s">
        <v>132</v>
      </c>
      <c r="C59" s="1">
        <v>417</v>
      </c>
      <c r="G59" s="1">
        <f t="shared" si="1"/>
        <v>417</v>
      </c>
      <c r="H59" s="11">
        <f t="shared" si="2"/>
        <v>2544.1608267</v>
      </c>
      <c r="I59" s="11">
        <f>IF(T59=1,ROUND(($R$3*G59),0))</f>
        <v>736</v>
      </c>
      <c r="J59" s="11">
        <f t="shared" si="4"/>
        <v>3280.1608267</v>
      </c>
      <c r="K59" s="1">
        <v>340</v>
      </c>
      <c r="L59" s="1">
        <v>29</v>
      </c>
      <c r="M59" s="1">
        <f t="shared" si="11"/>
        <v>369</v>
      </c>
      <c r="N59" s="7">
        <f t="shared" si="5"/>
        <v>0.8848920863309353</v>
      </c>
      <c r="P59" s="10"/>
      <c r="Q59" s="1">
        <f t="shared" si="6"/>
        <v>417</v>
      </c>
      <c r="R59" s="1">
        <f t="shared" si="7"/>
        <v>369</v>
      </c>
      <c r="S59" s="1">
        <f t="shared" si="10"/>
        <v>50</v>
      </c>
      <c r="T59" s="1">
        <f t="shared" si="8"/>
        <v>1</v>
      </c>
      <c r="U59" s="1">
        <f t="shared" si="9"/>
        <v>417</v>
      </c>
    </row>
    <row r="60" spans="1:21" ht="11.25">
      <c r="A60" s="1" t="s">
        <v>133</v>
      </c>
      <c r="B60" s="1" t="s">
        <v>134</v>
      </c>
      <c r="C60" s="1">
        <v>212</v>
      </c>
      <c r="G60" s="1">
        <f t="shared" si="1"/>
        <v>212</v>
      </c>
      <c r="H60" s="11">
        <f t="shared" si="2"/>
        <v>1293.4342812</v>
      </c>
      <c r="I60" s="11">
        <f>IF(T60=1,ROUND(($R$3*G60),0))</f>
        <v>374</v>
      </c>
      <c r="J60" s="11">
        <f t="shared" si="4"/>
        <v>1667.4342812</v>
      </c>
      <c r="K60" s="1">
        <v>155</v>
      </c>
      <c r="L60" s="1">
        <v>26</v>
      </c>
      <c r="M60" s="1">
        <f t="shared" si="11"/>
        <v>181</v>
      </c>
      <c r="N60" s="7">
        <f t="shared" si="5"/>
        <v>0.8537735849056604</v>
      </c>
      <c r="P60" s="10"/>
      <c r="Q60" s="1">
        <f t="shared" si="6"/>
        <v>212</v>
      </c>
      <c r="R60" s="1">
        <f t="shared" si="7"/>
        <v>181</v>
      </c>
      <c r="S60" s="1">
        <f t="shared" si="10"/>
        <v>51</v>
      </c>
      <c r="T60" s="1">
        <f t="shared" si="8"/>
        <v>1</v>
      </c>
      <c r="U60" s="1">
        <f t="shared" si="9"/>
        <v>212</v>
      </c>
    </row>
    <row r="61" spans="1:21" ht="11.25">
      <c r="A61" s="1" t="s">
        <v>135</v>
      </c>
      <c r="B61" s="1" t="s">
        <v>136</v>
      </c>
      <c r="C61" s="1">
        <v>439</v>
      </c>
      <c r="G61" s="1">
        <f t="shared" si="1"/>
        <v>439</v>
      </c>
      <c r="H61" s="11">
        <f t="shared" si="2"/>
        <v>2678.3851389</v>
      </c>
      <c r="I61" s="11">
        <f t="shared" si="3"/>
        <v>0</v>
      </c>
      <c r="J61" s="11">
        <f t="shared" si="4"/>
        <v>2678.3851389</v>
      </c>
      <c r="K61" s="1">
        <v>150</v>
      </c>
      <c r="L61" s="1">
        <v>56</v>
      </c>
      <c r="M61" s="1">
        <f t="shared" si="11"/>
        <v>206</v>
      </c>
      <c r="N61" s="7">
        <f t="shared" si="5"/>
        <v>0.46924829157175396</v>
      </c>
      <c r="P61" s="10"/>
      <c r="Q61" s="1">
        <f t="shared" si="6"/>
        <v>439</v>
      </c>
      <c r="R61" s="1">
        <f t="shared" si="7"/>
        <v>206</v>
      </c>
      <c r="S61" s="1">
        <f t="shared" si="10"/>
        <v>52</v>
      </c>
      <c r="T61" s="1">
        <f t="shared" si="8"/>
        <v>0</v>
      </c>
      <c r="U61" s="1">
        <f t="shared" si="9"/>
        <v>0</v>
      </c>
    </row>
    <row r="62" spans="1:21" ht="11.25">
      <c r="A62" s="1" t="s">
        <v>137</v>
      </c>
      <c r="B62" s="1" t="s">
        <v>138</v>
      </c>
      <c r="C62" s="1">
        <v>511</v>
      </c>
      <c r="G62" s="1">
        <f t="shared" si="1"/>
        <v>511</v>
      </c>
      <c r="H62" s="11">
        <f t="shared" si="2"/>
        <v>3117.6647061</v>
      </c>
      <c r="I62" s="11">
        <f t="shared" si="3"/>
        <v>0</v>
      </c>
      <c r="J62" s="11">
        <f t="shared" si="4"/>
        <v>3117.6647061</v>
      </c>
      <c r="K62" s="1">
        <v>164</v>
      </c>
      <c r="L62" s="1">
        <v>71</v>
      </c>
      <c r="M62" s="1">
        <f t="shared" si="11"/>
        <v>235</v>
      </c>
      <c r="N62" s="7">
        <f t="shared" si="5"/>
        <v>0.4598825831702544</v>
      </c>
      <c r="P62" s="10"/>
      <c r="Q62" s="1">
        <f t="shared" si="6"/>
        <v>511</v>
      </c>
      <c r="R62" s="1">
        <f t="shared" si="7"/>
        <v>235</v>
      </c>
      <c r="S62" s="1">
        <f t="shared" si="10"/>
        <v>53</v>
      </c>
      <c r="T62" s="1">
        <f t="shared" si="8"/>
        <v>0</v>
      </c>
      <c r="U62" s="1">
        <f t="shared" si="9"/>
        <v>0</v>
      </c>
    </row>
    <row r="63" spans="1:21" ht="11.25">
      <c r="A63" s="1" t="s">
        <v>139</v>
      </c>
      <c r="B63" s="1" t="s">
        <v>140</v>
      </c>
      <c r="C63" s="1">
        <v>2421</v>
      </c>
      <c r="D63" s="1">
        <v>250</v>
      </c>
      <c r="G63" s="1">
        <f t="shared" si="1"/>
        <v>2671</v>
      </c>
      <c r="H63" s="11">
        <f t="shared" si="2"/>
        <v>16296.0517221</v>
      </c>
      <c r="I63" s="11">
        <f>IF(T63=1,ROUND(($R$3*G63),0))</f>
        <v>4714</v>
      </c>
      <c r="J63" s="11">
        <f t="shared" si="4"/>
        <v>21010.051722099997</v>
      </c>
      <c r="K63" s="1">
        <v>1024</v>
      </c>
      <c r="L63" s="1">
        <v>208</v>
      </c>
      <c r="M63" s="1">
        <f t="shared" si="11"/>
        <v>1232</v>
      </c>
      <c r="N63" s="7">
        <f t="shared" si="5"/>
        <v>0.5088806278397356</v>
      </c>
      <c r="P63" s="10"/>
      <c r="Q63" s="1">
        <f t="shared" si="6"/>
        <v>2421</v>
      </c>
      <c r="R63" s="1">
        <f t="shared" si="7"/>
        <v>1232</v>
      </c>
      <c r="S63" s="1">
        <f t="shared" si="10"/>
        <v>54</v>
      </c>
      <c r="T63" s="1">
        <f t="shared" si="8"/>
        <v>1</v>
      </c>
      <c r="U63" s="1">
        <f t="shared" si="9"/>
        <v>2671</v>
      </c>
    </row>
    <row r="64" spans="1:21" ht="11.25">
      <c r="A64" s="1" t="s">
        <v>141</v>
      </c>
      <c r="B64" s="1" t="s">
        <v>142</v>
      </c>
      <c r="C64" s="1">
        <v>619</v>
      </c>
      <c r="G64" s="1">
        <f t="shared" si="1"/>
        <v>619</v>
      </c>
      <c r="H64" s="11">
        <f t="shared" si="2"/>
        <v>3776.5840568999997</v>
      </c>
      <c r="I64" s="11">
        <f t="shared" si="3"/>
        <v>0</v>
      </c>
      <c r="J64" s="11">
        <f t="shared" si="4"/>
        <v>3776.5840568999997</v>
      </c>
      <c r="K64" s="1">
        <v>229</v>
      </c>
      <c r="L64" s="1">
        <v>52</v>
      </c>
      <c r="M64" s="1">
        <f t="shared" si="11"/>
        <v>281</v>
      </c>
      <c r="N64" s="7">
        <f t="shared" si="5"/>
        <v>0.45395799676898224</v>
      </c>
      <c r="P64" s="10"/>
      <c r="Q64" s="1">
        <f t="shared" si="6"/>
        <v>619</v>
      </c>
      <c r="R64" s="1">
        <f t="shared" si="7"/>
        <v>281</v>
      </c>
      <c r="S64" s="1">
        <f t="shared" si="10"/>
        <v>55</v>
      </c>
      <c r="T64" s="1">
        <f t="shared" si="8"/>
        <v>0</v>
      </c>
      <c r="U64" s="1">
        <f t="shared" si="9"/>
        <v>0</v>
      </c>
    </row>
    <row r="65" spans="1:21" ht="11.25">
      <c r="A65" s="1" t="s">
        <v>143</v>
      </c>
      <c r="B65" s="1" t="s">
        <v>144</v>
      </c>
      <c r="C65" s="1">
        <v>1610</v>
      </c>
      <c r="G65" s="1">
        <f t="shared" si="1"/>
        <v>1610</v>
      </c>
      <c r="H65" s="11">
        <f t="shared" si="2"/>
        <v>9822.779211</v>
      </c>
      <c r="I65" s="11">
        <f t="shared" si="3"/>
        <v>0</v>
      </c>
      <c r="J65" s="11">
        <f t="shared" si="4"/>
        <v>9822.779211</v>
      </c>
      <c r="K65" s="1">
        <v>394</v>
      </c>
      <c r="L65" s="1">
        <v>126</v>
      </c>
      <c r="M65" s="1">
        <f t="shared" si="11"/>
        <v>520</v>
      </c>
      <c r="N65" s="7">
        <f t="shared" si="5"/>
        <v>0.32298136645962733</v>
      </c>
      <c r="P65" s="10"/>
      <c r="Q65" s="1">
        <f t="shared" si="6"/>
        <v>1610</v>
      </c>
      <c r="R65" s="1">
        <f t="shared" si="7"/>
        <v>520</v>
      </c>
      <c r="S65" s="1">
        <f t="shared" si="10"/>
        <v>56</v>
      </c>
      <c r="T65" s="1">
        <f t="shared" si="8"/>
        <v>0</v>
      </c>
      <c r="U65" s="1">
        <f t="shared" si="9"/>
        <v>0</v>
      </c>
    </row>
    <row r="66" spans="1:21" ht="11.25">
      <c r="A66" s="1" t="s">
        <v>145</v>
      </c>
      <c r="B66" s="1" t="s">
        <v>146</v>
      </c>
      <c r="C66" s="1">
        <v>1082</v>
      </c>
      <c r="G66" s="1">
        <f t="shared" si="1"/>
        <v>1082</v>
      </c>
      <c r="H66" s="11">
        <f t="shared" si="2"/>
        <v>6601.3957181999995</v>
      </c>
      <c r="I66" s="11">
        <f t="shared" si="3"/>
        <v>0</v>
      </c>
      <c r="J66" s="11">
        <f t="shared" si="4"/>
        <v>6601.3957181999995</v>
      </c>
      <c r="K66" s="1">
        <v>235</v>
      </c>
      <c r="L66" s="1">
        <v>103</v>
      </c>
      <c r="M66" s="1">
        <f t="shared" si="11"/>
        <v>338</v>
      </c>
      <c r="N66" s="7">
        <f t="shared" si="5"/>
        <v>0.3123844731977819</v>
      </c>
      <c r="P66" s="10"/>
      <c r="Q66" s="1">
        <f t="shared" si="6"/>
        <v>1082</v>
      </c>
      <c r="R66" s="1">
        <f t="shared" si="7"/>
        <v>338</v>
      </c>
      <c r="S66" s="1">
        <f t="shared" si="10"/>
        <v>57</v>
      </c>
      <c r="T66" s="1">
        <f t="shared" si="8"/>
        <v>0</v>
      </c>
      <c r="U66" s="1">
        <f t="shared" si="9"/>
        <v>0</v>
      </c>
    </row>
    <row r="67" spans="1:21" ht="11.25">
      <c r="A67" s="1" t="s">
        <v>147</v>
      </c>
      <c r="B67" s="1" t="s">
        <v>148</v>
      </c>
      <c r="C67" s="1">
        <v>880</v>
      </c>
      <c r="G67" s="1">
        <f t="shared" si="1"/>
        <v>880</v>
      </c>
      <c r="H67" s="11">
        <f t="shared" si="2"/>
        <v>5368.972487999999</v>
      </c>
      <c r="I67" s="11">
        <f t="shared" si="3"/>
        <v>0</v>
      </c>
      <c r="J67" s="11">
        <f t="shared" si="4"/>
        <v>5368.972487999999</v>
      </c>
      <c r="K67" s="1">
        <v>327</v>
      </c>
      <c r="L67" s="1">
        <v>71</v>
      </c>
      <c r="M67" s="1">
        <f t="shared" si="11"/>
        <v>398</v>
      </c>
      <c r="N67" s="7">
        <f t="shared" si="5"/>
        <v>0.45227272727272727</v>
      </c>
      <c r="P67" s="10"/>
      <c r="Q67" s="1">
        <f t="shared" si="6"/>
        <v>880</v>
      </c>
      <c r="R67" s="1">
        <f t="shared" si="7"/>
        <v>398</v>
      </c>
      <c r="S67" s="1">
        <f t="shared" si="10"/>
        <v>58</v>
      </c>
      <c r="T67" s="1">
        <f t="shared" si="8"/>
        <v>0</v>
      </c>
      <c r="U67" s="1">
        <f t="shared" si="9"/>
        <v>0</v>
      </c>
    </row>
    <row r="68" spans="1:21" ht="11.25">
      <c r="A68" s="1" t="s">
        <v>149</v>
      </c>
      <c r="B68" s="1" t="s">
        <v>150</v>
      </c>
      <c r="C68" s="1">
        <v>4851</v>
      </c>
      <c r="D68" s="1">
        <v>153</v>
      </c>
      <c r="G68" s="1">
        <f t="shared" si="1"/>
        <v>5004</v>
      </c>
      <c r="H68" s="11">
        <f t="shared" si="2"/>
        <v>30529.929920399998</v>
      </c>
      <c r="I68" s="11">
        <f t="shared" si="3"/>
        <v>0</v>
      </c>
      <c r="J68" s="11">
        <f t="shared" si="4"/>
        <v>30529.929920399998</v>
      </c>
      <c r="K68" s="1">
        <v>1917</v>
      </c>
      <c r="L68" s="1">
        <v>294</v>
      </c>
      <c r="M68" s="1">
        <f t="shared" si="11"/>
        <v>2211</v>
      </c>
      <c r="N68" s="7">
        <f t="shared" si="5"/>
        <v>0.4557823129251701</v>
      </c>
      <c r="P68" s="10"/>
      <c r="Q68" s="1">
        <f t="shared" si="6"/>
        <v>4851</v>
      </c>
      <c r="R68" s="1">
        <f t="shared" si="7"/>
        <v>2211</v>
      </c>
      <c r="S68" s="1">
        <f t="shared" si="10"/>
        <v>59</v>
      </c>
      <c r="T68" s="1">
        <f t="shared" si="8"/>
        <v>0</v>
      </c>
      <c r="U68" s="1">
        <f t="shared" si="9"/>
        <v>0</v>
      </c>
    </row>
    <row r="69" spans="1:21" ht="11.25">
      <c r="A69" s="1" t="s">
        <v>151</v>
      </c>
      <c r="B69" s="1" t="s">
        <v>152</v>
      </c>
      <c r="C69" s="1">
        <v>2413</v>
      </c>
      <c r="G69" s="1">
        <f t="shared" si="1"/>
        <v>2413</v>
      </c>
      <c r="H69" s="11">
        <f t="shared" si="2"/>
        <v>14721.9666063</v>
      </c>
      <c r="I69" s="11">
        <f t="shared" si="3"/>
        <v>0</v>
      </c>
      <c r="J69" s="11">
        <f t="shared" si="4"/>
        <v>14721.9666063</v>
      </c>
      <c r="K69" s="1">
        <v>572</v>
      </c>
      <c r="L69" s="1">
        <v>153</v>
      </c>
      <c r="M69" s="1">
        <f t="shared" si="11"/>
        <v>725</v>
      </c>
      <c r="N69" s="7">
        <f t="shared" si="5"/>
        <v>0.3004558640696229</v>
      </c>
      <c r="P69" s="10"/>
      <c r="Q69" s="1">
        <f t="shared" si="6"/>
        <v>2413</v>
      </c>
      <c r="R69" s="1">
        <f t="shared" si="7"/>
        <v>725</v>
      </c>
      <c r="S69" s="1">
        <f t="shared" si="10"/>
        <v>60</v>
      </c>
      <c r="T69" s="1">
        <f t="shared" si="8"/>
        <v>0</v>
      </c>
      <c r="U69" s="1">
        <f t="shared" si="9"/>
        <v>0</v>
      </c>
    </row>
    <row r="70" spans="1:21" ht="11.25">
      <c r="A70" s="1" t="s">
        <v>153</v>
      </c>
      <c r="B70" s="1" t="s">
        <v>154</v>
      </c>
      <c r="C70" s="1">
        <v>1306</v>
      </c>
      <c r="G70" s="1">
        <f t="shared" si="1"/>
        <v>1306</v>
      </c>
      <c r="H70" s="11">
        <f t="shared" si="2"/>
        <v>7968.0432605999995</v>
      </c>
      <c r="I70" s="11">
        <f t="shared" si="3"/>
        <v>0</v>
      </c>
      <c r="J70" s="11">
        <f t="shared" si="4"/>
        <v>7968.0432605999995</v>
      </c>
      <c r="K70" s="1">
        <v>194</v>
      </c>
      <c r="L70" s="1">
        <v>72</v>
      </c>
      <c r="M70" s="1">
        <f t="shared" si="11"/>
        <v>266</v>
      </c>
      <c r="N70" s="7">
        <f t="shared" si="5"/>
        <v>0.20367534456355282</v>
      </c>
      <c r="P70" s="10"/>
      <c r="Q70" s="1">
        <f t="shared" si="6"/>
        <v>1306</v>
      </c>
      <c r="R70" s="1">
        <f t="shared" si="7"/>
        <v>266</v>
      </c>
      <c r="S70" s="1">
        <f t="shared" si="10"/>
        <v>61</v>
      </c>
      <c r="T70" s="1">
        <f t="shared" si="8"/>
        <v>0</v>
      </c>
      <c r="U70" s="1">
        <f t="shared" si="9"/>
        <v>0</v>
      </c>
    </row>
    <row r="71" spans="1:21" ht="11.25">
      <c r="A71" s="1" t="s">
        <v>155</v>
      </c>
      <c r="B71" s="1" t="s">
        <v>156</v>
      </c>
      <c r="C71" s="1">
        <v>826</v>
      </c>
      <c r="G71" s="1">
        <f t="shared" si="1"/>
        <v>826</v>
      </c>
      <c r="H71" s="11">
        <f t="shared" si="2"/>
        <v>5039.5128126</v>
      </c>
      <c r="I71" s="11">
        <f t="shared" si="3"/>
        <v>0</v>
      </c>
      <c r="J71" s="11">
        <f t="shared" si="4"/>
        <v>5039.5128126</v>
      </c>
      <c r="K71" s="1">
        <v>272</v>
      </c>
      <c r="L71" s="1">
        <v>68</v>
      </c>
      <c r="M71" s="1">
        <f t="shared" si="11"/>
        <v>340</v>
      </c>
      <c r="N71" s="7">
        <f t="shared" si="5"/>
        <v>0.4116222760290557</v>
      </c>
      <c r="P71" s="10"/>
      <c r="Q71" s="1">
        <f t="shared" si="6"/>
        <v>826</v>
      </c>
      <c r="R71" s="1">
        <f t="shared" si="7"/>
        <v>340</v>
      </c>
      <c r="S71" s="1">
        <f t="shared" si="10"/>
        <v>62</v>
      </c>
      <c r="T71" s="1">
        <f t="shared" si="8"/>
        <v>0</v>
      </c>
      <c r="U71" s="1">
        <f t="shared" si="9"/>
        <v>0</v>
      </c>
    </row>
    <row r="72" spans="1:21" ht="11.25">
      <c r="A72" s="1" t="s">
        <v>157</v>
      </c>
      <c r="B72" s="1" t="s">
        <v>158</v>
      </c>
      <c r="C72" s="1">
        <v>2793</v>
      </c>
      <c r="G72" s="1">
        <f t="shared" si="1"/>
        <v>2793</v>
      </c>
      <c r="H72" s="11">
        <f t="shared" si="2"/>
        <v>17040.3865443</v>
      </c>
      <c r="I72" s="11">
        <f t="shared" si="3"/>
        <v>0</v>
      </c>
      <c r="J72" s="11">
        <f t="shared" si="4"/>
        <v>17040.3865443</v>
      </c>
      <c r="K72" s="1">
        <v>787</v>
      </c>
      <c r="L72" s="1">
        <v>252</v>
      </c>
      <c r="M72" s="1">
        <f t="shared" si="11"/>
        <v>1039</v>
      </c>
      <c r="N72" s="7">
        <f t="shared" si="5"/>
        <v>0.3720014321518081</v>
      </c>
      <c r="P72" s="10"/>
      <c r="Q72" s="1">
        <f t="shared" si="6"/>
        <v>2793</v>
      </c>
      <c r="R72" s="1">
        <f t="shared" si="7"/>
        <v>1039</v>
      </c>
      <c r="S72" s="1">
        <f t="shared" si="10"/>
        <v>63</v>
      </c>
      <c r="T72" s="1">
        <f t="shared" si="8"/>
        <v>0</v>
      </c>
      <c r="U72" s="1">
        <f t="shared" si="9"/>
        <v>0</v>
      </c>
    </row>
    <row r="73" spans="1:21" ht="11.25">
      <c r="A73" s="1" t="s">
        <v>159</v>
      </c>
      <c r="B73" s="1" t="s">
        <v>160</v>
      </c>
      <c r="C73" s="1">
        <v>917</v>
      </c>
      <c r="G73" s="1">
        <f t="shared" si="1"/>
        <v>917</v>
      </c>
      <c r="H73" s="11">
        <f t="shared" si="2"/>
        <v>5594.7133767</v>
      </c>
      <c r="I73" s="11">
        <f t="shared" si="3"/>
        <v>0</v>
      </c>
      <c r="J73" s="11">
        <f t="shared" si="4"/>
        <v>5594.7133767</v>
      </c>
      <c r="K73" s="1">
        <v>314</v>
      </c>
      <c r="L73" s="1">
        <v>109</v>
      </c>
      <c r="M73" s="1">
        <f t="shared" si="11"/>
        <v>423</v>
      </c>
      <c r="N73" s="7">
        <f t="shared" si="5"/>
        <v>0.4612868047982552</v>
      </c>
      <c r="P73" s="10"/>
      <c r="Q73" s="1">
        <f t="shared" si="6"/>
        <v>917</v>
      </c>
      <c r="R73" s="1">
        <f t="shared" si="7"/>
        <v>423</v>
      </c>
      <c r="S73" s="1">
        <f t="shared" si="10"/>
        <v>64</v>
      </c>
      <c r="T73" s="1">
        <f t="shared" si="8"/>
        <v>0</v>
      </c>
      <c r="U73" s="1">
        <f t="shared" si="9"/>
        <v>0</v>
      </c>
    </row>
    <row r="74" spans="1:21" ht="11.25">
      <c r="A74" s="1" t="s">
        <v>161</v>
      </c>
      <c r="B74" s="1" t="s">
        <v>162</v>
      </c>
      <c r="C74" s="1">
        <v>794</v>
      </c>
      <c r="G74" s="1">
        <f t="shared" si="1"/>
        <v>794</v>
      </c>
      <c r="H74" s="11">
        <f t="shared" si="2"/>
        <v>4844.2774494</v>
      </c>
      <c r="I74" s="11">
        <f>IF(T74=1,ROUND(($R$3*G74),0))</f>
        <v>1401</v>
      </c>
      <c r="J74" s="11">
        <f t="shared" si="4"/>
        <v>6245.2774494</v>
      </c>
      <c r="K74" s="1">
        <v>344</v>
      </c>
      <c r="L74" s="1">
        <v>111</v>
      </c>
      <c r="M74" s="1">
        <f>+K74+L74</f>
        <v>455</v>
      </c>
      <c r="N74" s="7">
        <f t="shared" si="5"/>
        <v>0.5730478589420654</v>
      </c>
      <c r="P74" s="10"/>
      <c r="Q74" s="1">
        <f t="shared" si="6"/>
        <v>794</v>
      </c>
      <c r="R74" s="1">
        <f t="shared" si="7"/>
        <v>455</v>
      </c>
      <c r="S74" s="1">
        <f t="shared" si="10"/>
        <v>65</v>
      </c>
      <c r="T74" s="1">
        <f t="shared" si="8"/>
        <v>1</v>
      </c>
      <c r="U74" s="1">
        <f t="shared" si="9"/>
        <v>794</v>
      </c>
    </row>
    <row r="75" spans="1:21" ht="11.25">
      <c r="A75" s="1" t="s">
        <v>163</v>
      </c>
      <c r="B75" s="1" t="s">
        <v>164</v>
      </c>
      <c r="C75" s="1">
        <v>418</v>
      </c>
      <c r="G75" s="1">
        <f aca="true" t="shared" si="12" ref="G75:G138">+C75+D75</f>
        <v>418</v>
      </c>
      <c r="H75" s="11">
        <f aca="true" t="shared" si="13" ref="H75:H138">+G75*$R$2</f>
        <v>2550.2619317999997</v>
      </c>
      <c r="I75" s="11">
        <f>IF(T75=1,ROUND(($R$3*G75),0))</f>
        <v>738</v>
      </c>
      <c r="J75" s="11">
        <f aca="true" t="shared" si="14" ref="J75:J138">+H75+I75</f>
        <v>3288.2619317999997</v>
      </c>
      <c r="K75" s="1">
        <v>164</v>
      </c>
      <c r="L75" s="1">
        <v>56</v>
      </c>
      <c r="M75" s="1">
        <f aca="true" t="shared" si="15" ref="M75:M138">+K75+L75</f>
        <v>220</v>
      </c>
      <c r="N75" s="7">
        <f aca="true" t="shared" si="16" ref="N75:N138">+R75/Q75</f>
        <v>0.5263157894736842</v>
      </c>
      <c r="P75" s="10"/>
      <c r="Q75" s="1">
        <f aca="true" t="shared" si="17" ref="Q75:Q138">+C75</f>
        <v>418</v>
      </c>
      <c r="R75" s="1">
        <f aca="true" t="shared" si="18" ref="R75:R138">+E75+F75+K75+L75</f>
        <v>220</v>
      </c>
      <c r="S75" s="1">
        <f t="shared" si="10"/>
        <v>66</v>
      </c>
      <c r="T75" s="1">
        <f aca="true" t="shared" si="19" ref="T75:T138">IF(N75&gt;0.4999,1,0)</f>
        <v>1</v>
      </c>
      <c r="U75" s="1">
        <f aca="true" t="shared" si="20" ref="U75:U138">IF(N75&gt;0.4999,+G75,0)</f>
        <v>418</v>
      </c>
    </row>
    <row r="76" spans="1:21" ht="11.25">
      <c r="A76" s="1" t="s">
        <v>165</v>
      </c>
      <c r="B76" s="1" t="s">
        <v>166</v>
      </c>
      <c r="C76" s="1">
        <v>5412</v>
      </c>
      <c r="G76" s="1">
        <f t="shared" si="12"/>
        <v>5412</v>
      </c>
      <c r="H76" s="11">
        <f t="shared" si="13"/>
        <v>33019.1808012</v>
      </c>
      <c r="I76" s="11">
        <f>IF(T76=1,$R$3*G76,0)</f>
        <v>0</v>
      </c>
      <c r="J76" s="11">
        <f t="shared" si="14"/>
        <v>33019.1808012</v>
      </c>
      <c r="K76" s="1">
        <v>1742</v>
      </c>
      <c r="L76" s="1">
        <v>425</v>
      </c>
      <c r="M76" s="1">
        <f t="shared" si="15"/>
        <v>2167</v>
      </c>
      <c r="N76" s="7">
        <f t="shared" si="16"/>
        <v>0.40040650406504064</v>
      </c>
      <c r="P76" s="10"/>
      <c r="Q76" s="1">
        <f t="shared" si="17"/>
        <v>5412</v>
      </c>
      <c r="R76" s="1">
        <f t="shared" si="18"/>
        <v>2167</v>
      </c>
      <c r="S76" s="1">
        <f aca="true" t="shared" si="21" ref="S76:S139">+S75+1</f>
        <v>67</v>
      </c>
      <c r="T76" s="1">
        <f t="shared" si="19"/>
        <v>0</v>
      </c>
      <c r="U76" s="1">
        <f t="shared" si="20"/>
        <v>0</v>
      </c>
    </row>
    <row r="77" spans="1:21" ht="11.25">
      <c r="A77" s="1" t="s">
        <v>167</v>
      </c>
      <c r="B77" s="1" t="s">
        <v>168</v>
      </c>
      <c r="C77" s="1">
        <v>288</v>
      </c>
      <c r="G77" s="1">
        <f t="shared" si="12"/>
        <v>288</v>
      </c>
      <c r="H77" s="11">
        <f t="shared" si="13"/>
        <v>1757.1182688</v>
      </c>
      <c r="I77" s="11">
        <f>IF(T77=1,ROUND(($R$3*G77),0))</f>
        <v>508</v>
      </c>
      <c r="J77" s="11">
        <f t="shared" si="14"/>
        <v>2265.1182688</v>
      </c>
      <c r="K77" s="1">
        <v>227</v>
      </c>
      <c r="L77" s="1">
        <v>27</v>
      </c>
      <c r="M77" s="1">
        <f t="shared" si="15"/>
        <v>254</v>
      </c>
      <c r="N77" s="7">
        <f t="shared" si="16"/>
        <v>0.8819444444444444</v>
      </c>
      <c r="P77" s="10"/>
      <c r="Q77" s="1">
        <f t="shared" si="17"/>
        <v>288</v>
      </c>
      <c r="R77" s="1">
        <f t="shared" si="18"/>
        <v>254</v>
      </c>
      <c r="S77" s="1">
        <f t="shared" si="21"/>
        <v>68</v>
      </c>
      <c r="T77" s="1">
        <f t="shared" si="19"/>
        <v>1</v>
      </c>
      <c r="U77" s="1">
        <f t="shared" si="20"/>
        <v>288</v>
      </c>
    </row>
    <row r="78" spans="1:21" ht="11.25">
      <c r="A78" s="1" t="s">
        <v>169</v>
      </c>
      <c r="B78" s="1" t="s">
        <v>170</v>
      </c>
      <c r="C78" s="1">
        <v>829</v>
      </c>
      <c r="G78" s="1">
        <f t="shared" si="12"/>
        <v>829</v>
      </c>
      <c r="H78" s="11">
        <f t="shared" si="13"/>
        <v>5057.8161279</v>
      </c>
      <c r="I78" s="11">
        <f>IF(T78=1,ROUND(($R$3*G78),0))</f>
        <v>1463</v>
      </c>
      <c r="J78" s="11">
        <f t="shared" si="14"/>
        <v>6520.8161279</v>
      </c>
      <c r="K78" s="1">
        <v>665</v>
      </c>
      <c r="L78" s="1">
        <v>92</v>
      </c>
      <c r="M78" s="1">
        <f t="shared" si="15"/>
        <v>757</v>
      </c>
      <c r="N78" s="7">
        <f t="shared" si="16"/>
        <v>0.9131483715319663</v>
      </c>
      <c r="P78" s="10"/>
      <c r="Q78" s="1">
        <f t="shared" si="17"/>
        <v>829</v>
      </c>
      <c r="R78" s="1">
        <f t="shared" si="18"/>
        <v>757</v>
      </c>
      <c r="S78" s="1">
        <f t="shared" si="21"/>
        <v>69</v>
      </c>
      <c r="T78" s="1">
        <f t="shared" si="19"/>
        <v>1</v>
      </c>
      <c r="U78" s="1">
        <f t="shared" si="20"/>
        <v>829</v>
      </c>
    </row>
    <row r="79" spans="1:21" ht="11.25">
      <c r="A79" s="1" t="s">
        <v>171</v>
      </c>
      <c r="B79" s="1" t="s">
        <v>172</v>
      </c>
      <c r="C79" s="1">
        <v>6055</v>
      </c>
      <c r="D79" s="1">
        <v>95</v>
      </c>
      <c r="G79" s="1">
        <f t="shared" si="12"/>
        <v>6150</v>
      </c>
      <c r="H79" s="8">
        <f t="shared" si="13"/>
        <v>37521.796365</v>
      </c>
      <c r="I79" s="11">
        <f>IF(T79=1,ROUND(($R$3*G79),0))</f>
        <v>10854</v>
      </c>
      <c r="J79" s="11">
        <f t="shared" si="14"/>
        <v>48375.796365</v>
      </c>
      <c r="K79" s="1">
        <v>3772</v>
      </c>
      <c r="L79" s="1">
        <v>346</v>
      </c>
      <c r="M79" s="1">
        <f t="shared" si="15"/>
        <v>4118</v>
      </c>
      <c r="N79" s="7">
        <f t="shared" si="16"/>
        <v>0.6800990916597853</v>
      </c>
      <c r="P79" s="10"/>
      <c r="Q79" s="1">
        <f t="shared" si="17"/>
        <v>6055</v>
      </c>
      <c r="R79" s="1">
        <f t="shared" si="18"/>
        <v>4118</v>
      </c>
      <c r="S79" s="1">
        <f t="shared" si="21"/>
        <v>70</v>
      </c>
      <c r="T79" s="1">
        <f t="shared" si="19"/>
        <v>1</v>
      </c>
      <c r="U79" s="1">
        <f t="shared" si="20"/>
        <v>6150</v>
      </c>
    </row>
    <row r="80" spans="1:21" ht="11.25">
      <c r="A80" s="1" t="s">
        <v>173</v>
      </c>
      <c r="B80" s="1" t="s">
        <v>174</v>
      </c>
      <c r="C80" s="1">
        <v>3144</v>
      </c>
      <c r="D80" s="1">
        <v>409</v>
      </c>
      <c r="G80" s="1">
        <f t="shared" si="12"/>
        <v>3553</v>
      </c>
      <c r="H80" s="11">
        <f t="shared" si="13"/>
        <v>21677.226420299998</v>
      </c>
      <c r="I80" s="11">
        <f>IF(T80=1,$R$3*G80,0)</f>
        <v>0</v>
      </c>
      <c r="J80" s="11">
        <f t="shared" si="14"/>
        <v>21677.226420299998</v>
      </c>
      <c r="K80" s="1">
        <v>920</v>
      </c>
      <c r="L80" s="1">
        <v>232</v>
      </c>
      <c r="M80" s="1">
        <f t="shared" si="15"/>
        <v>1152</v>
      </c>
      <c r="N80" s="7">
        <f t="shared" si="16"/>
        <v>0.366412213740458</v>
      </c>
      <c r="P80" s="10"/>
      <c r="Q80" s="1">
        <f t="shared" si="17"/>
        <v>3144</v>
      </c>
      <c r="R80" s="1">
        <f t="shared" si="18"/>
        <v>1152</v>
      </c>
      <c r="S80" s="1">
        <f t="shared" si="21"/>
        <v>71</v>
      </c>
      <c r="T80" s="1">
        <f t="shared" si="19"/>
        <v>0</v>
      </c>
      <c r="U80" s="1">
        <f t="shared" si="20"/>
        <v>0</v>
      </c>
    </row>
    <row r="81" spans="1:21" ht="11.25">
      <c r="A81" s="1" t="s">
        <v>175</v>
      </c>
      <c r="B81" s="1" t="s">
        <v>176</v>
      </c>
      <c r="C81" s="1">
        <v>411</v>
      </c>
      <c r="G81" s="1">
        <f t="shared" si="12"/>
        <v>411</v>
      </c>
      <c r="H81" s="11">
        <f t="shared" si="13"/>
        <v>2507.5541961</v>
      </c>
      <c r="I81" s="11">
        <f>IF(T81=1,ROUND(($R$3*G81),0))</f>
        <v>725</v>
      </c>
      <c r="J81" s="11">
        <f t="shared" si="14"/>
        <v>3232.5541961</v>
      </c>
      <c r="K81" s="1">
        <v>322</v>
      </c>
      <c r="L81" s="1">
        <v>40</v>
      </c>
      <c r="M81" s="1">
        <f t="shared" si="15"/>
        <v>362</v>
      </c>
      <c r="N81" s="7">
        <f t="shared" si="16"/>
        <v>0.8807785888077859</v>
      </c>
      <c r="P81" s="10"/>
      <c r="Q81" s="1">
        <f t="shared" si="17"/>
        <v>411</v>
      </c>
      <c r="R81" s="1">
        <f t="shared" si="18"/>
        <v>362</v>
      </c>
      <c r="S81" s="1">
        <f t="shared" si="21"/>
        <v>72</v>
      </c>
      <c r="T81" s="1">
        <f t="shared" si="19"/>
        <v>1</v>
      </c>
      <c r="U81" s="1">
        <f t="shared" si="20"/>
        <v>411</v>
      </c>
    </row>
    <row r="82" spans="1:21" ht="11.25">
      <c r="A82" s="1" t="s">
        <v>177</v>
      </c>
      <c r="B82" s="1" t="s">
        <v>178</v>
      </c>
      <c r="C82" s="1">
        <v>783</v>
      </c>
      <c r="G82" s="1">
        <f t="shared" si="12"/>
        <v>783</v>
      </c>
      <c r="H82" s="11">
        <f t="shared" si="13"/>
        <v>4777.1652933</v>
      </c>
      <c r="I82" s="11">
        <f>IF(T82=1,ROUND(($R$3*G82),0))</f>
        <v>1382</v>
      </c>
      <c r="J82" s="11">
        <f t="shared" si="14"/>
        <v>6159.1652933</v>
      </c>
      <c r="K82" s="1">
        <v>388</v>
      </c>
      <c r="L82" s="1">
        <v>87</v>
      </c>
      <c r="M82" s="1">
        <f t="shared" si="15"/>
        <v>475</v>
      </c>
      <c r="N82" s="7">
        <f t="shared" si="16"/>
        <v>0.6066411238825032</v>
      </c>
      <c r="P82" s="10"/>
      <c r="Q82" s="1">
        <f t="shared" si="17"/>
        <v>783</v>
      </c>
      <c r="R82" s="1">
        <f t="shared" si="18"/>
        <v>475</v>
      </c>
      <c r="S82" s="1">
        <f t="shared" si="21"/>
        <v>73</v>
      </c>
      <c r="T82" s="1">
        <f t="shared" si="19"/>
        <v>1</v>
      </c>
      <c r="U82" s="1">
        <f t="shared" si="20"/>
        <v>783</v>
      </c>
    </row>
    <row r="83" spans="1:21" ht="11.25">
      <c r="A83" s="1" t="s">
        <v>179</v>
      </c>
      <c r="B83" s="1" t="s">
        <v>180</v>
      </c>
      <c r="C83" s="1">
        <v>433</v>
      </c>
      <c r="G83" s="1">
        <f t="shared" si="12"/>
        <v>433</v>
      </c>
      <c r="H83" s="11">
        <f t="shared" si="13"/>
        <v>2641.7785083</v>
      </c>
      <c r="I83" s="11">
        <f>IF(T83=1,ROUND(($R$3*G83),0))</f>
        <v>764</v>
      </c>
      <c r="J83" s="11">
        <f t="shared" si="14"/>
        <v>3405.7785083</v>
      </c>
      <c r="K83" s="1">
        <v>373</v>
      </c>
      <c r="L83" s="1">
        <v>19</v>
      </c>
      <c r="M83" s="1">
        <f t="shared" si="15"/>
        <v>392</v>
      </c>
      <c r="N83" s="7">
        <f t="shared" si="16"/>
        <v>0.9053117782909931</v>
      </c>
      <c r="P83" s="10"/>
      <c r="Q83" s="1">
        <f t="shared" si="17"/>
        <v>433</v>
      </c>
      <c r="R83" s="1">
        <f t="shared" si="18"/>
        <v>392</v>
      </c>
      <c r="S83" s="1">
        <f t="shared" si="21"/>
        <v>74</v>
      </c>
      <c r="T83" s="1">
        <f t="shared" si="19"/>
        <v>1</v>
      </c>
      <c r="U83" s="1">
        <f t="shared" si="20"/>
        <v>433</v>
      </c>
    </row>
    <row r="84" spans="1:21" ht="11.25">
      <c r="A84" s="1" t="s">
        <v>181</v>
      </c>
      <c r="B84" s="1" t="s">
        <v>182</v>
      </c>
      <c r="C84" s="1">
        <v>2818</v>
      </c>
      <c r="G84" s="1">
        <f t="shared" si="12"/>
        <v>2818</v>
      </c>
      <c r="H84" s="11">
        <f t="shared" si="13"/>
        <v>17192.9141718</v>
      </c>
      <c r="I84" s="11">
        <f>IF(T84=1,$R$3*G84,0)</f>
        <v>0</v>
      </c>
      <c r="J84" s="11">
        <f t="shared" si="14"/>
        <v>17192.9141718</v>
      </c>
      <c r="K84" s="1">
        <v>1163</v>
      </c>
      <c r="L84" s="1">
        <v>156</v>
      </c>
      <c r="M84" s="1">
        <f t="shared" si="15"/>
        <v>1319</v>
      </c>
      <c r="N84" s="7">
        <f t="shared" si="16"/>
        <v>0.4680624556422995</v>
      </c>
      <c r="P84" s="10"/>
      <c r="Q84" s="1">
        <f t="shared" si="17"/>
        <v>2818</v>
      </c>
      <c r="R84" s="1">
        <f t="shared" si="18"/>
        <v>1319</v>
      </c>
      <c r="S84" s="1">
        <f t="shared" si="21"/>
        <v>75</v>
      </c>
      <c r="T84" s="1">
        <f t="shared" si="19"/>
        <v>0</v>
      </c>
      <c r="U84" s="1">
        <f t="shared" si="20"/>
        <v>0</v>
      </c>
    </row>
    <row r="85" spans="1:21" ht="11.25">
      <c r="A85" s="1" t="s">
        <v>183</v>
      </c>
      <c r="B85" s="1" t="s">
        <v>184</v>
      </c>
      <c r="C85" s="1">
        <v>117</v>
      </c>
      <c r="G85" s="1">
        <f t="shared" si="12"/>
        <v>117</v>
      </c>
      <c r="H85" s="11">
        <f t="shared" si="13"/>
        <v>713.8292967</v>
      </c>
      <c r="I85" s="11">
        <f>IF(T85=1,ROUND(($R$3*G85),0))+1</f>
        <v>207</v>
      </c>
      <c r="J85" s="11">
        <f t="shared" si="14"/>
        <v>920.8292967</v>
      </c>
      <c r="K85" s="1">
        <v>69</v>
      </c>
      <c r="L85" s="1">
        <v>17</v>
      </c>
      <c r="M85" s="1">
        <f t="shared" si="15"/>
        <v>86</v>
      </c>
      <c r="N85" s="7">
        <f t="shared" si="16"/>
        <v>0.7350427350427351</v>
      </c>
      <c r="P85" s="10"/>
      <c r="Q85" s="1">
        <f t="shared" si="17"/>
        <v>117</v>
      </c>
      <c r="R85" s="1">
        <f t="shared" si="18"/>
        <v>86</v>
      </c>
      <c r="S85" s="1">
        <f t="shared" si="21"/>
        <v>76</v>
      </c>
      <c r="T85" s="1">
        <f t="shared" si="19"/>
        <v>1</v>
      </c>
      <c r="U85" s="1">
        <f t="shared" si="20"/>
        <v>117</v>
      </c>
    </row>
    <row r="86" spans="1:21" ht="11.25">
      <c r="A86" s="1" t="s">
        <v>185</v>
      </c>
      <c r="B86" s="1" t="s">
        <v>186</v>
      </c>
      <c r="C86" s="1">
        <v>1282</v>
      </c>
      <c r="G86" s="1">
        <f t="shared" si="12"/>
        <v>1282</v>
      </c>
      <c r="H86" s="11">
        <f t="shared" si="13"/>
        <v>7821.616738199999</v>
      </c>
      <c r="I86" s="11">
        <f>IF(T86=1,$R$3*G86,0)</f>
        <v>0</v>
      </c>
      <c r="J86" s="11">
        <f t="shared" si="14"/>
        <v>7821.616738199999</v>
      </c>
      <c r="K86" s="1">
        <v>499</v>
      </c>
      <c r="L86" s="1">
        <v>81</v>
      </c>
      <c r="M86" s="1">
        <f t="shared" si="15"/>
        <v>580</v>
      </c>
      <c r="N86" s="7">
        <f t="shared" si="16"/>
        <v>0.45241809672386896</v>
      </c>
      <c r="P86" s="10"/>
      <c r="Q86" s="1">
        <f t="shared" si="17"/>
        <v>1282</v>
      </c>
      <c r="R86" s="1">
        <f t="shared" si="18"/>
        <v>580</v>
      </c>
      <c r="S86" s="1">
        <f t="shared" si="21"/>
        <v>77</v>
      </c>
      <c r="T86" s="1">
        <f t="shared" si="19"/>
        <v>0</v>
      </c>
      <c r="U86" s="1">
        <f t="shared" si="20"/>
        <v>0</v>
      </c>
    </row>
    <row r="87" spans="1:21" ht="11.25">
      <c r="A87" s="1" t="s">
        <v>187</v>
      </c>
      <c r="B87" s="1" t="s">
        <v>188</v>
      </c>
      <c r="C87" s="1">
        <v>272</v>
      </c>
      <c r="G87" s="1">
        <f t="shared" si="12"/>
        <v>272</v>
      </c>
      <c r="H87" s="11">
        <f t="shared" si="13"/>
        <v>1659.5005872</v>
      </c>
      <c r="I87" s="11">
        <f>IF(T87=1,ROUND(($R$3*G87),0))</f>
        <v>480</v>
      </c>
      <c r="J87" s="11">
        <f t="shared" si="14"/>
        <v>2139.5005872</v>
      </c>
      <c r="K87" s="1">
        <v>135</v>
      </c>
      <c r="L87" s="1">
        <v>29</v>
      </c>
      <c r="M87" s="1">
        <f t="shared" si="15"/>
        <v>164</v>
      </c>
      <c r="N87" s="7">
        <f t="shared" si="16"/>
        <v>0.6029411764705882</v>
      </c>
      <c r="P87" s="10"/>
      <c r="Q87" s="1">
        <f t="shared" si="17"/>
        <v>272</v>
      </c>
      <c r="R87" s="1">
        <f t="shared" si="18"/>
        <v>164</v>
      </c>
      <c r="S87" s="1">
        <f t="shared" si="21"/>
        <v>78</v>
      </c>
      <c r="T87" s="1">
        <f t="shared" si="19"/>
        <v>1</v>
      </c>
      <c r="U87" s="1">
        <f t="shared" si="20"/>
        <v>272</v>
      </c>
    </row>
    <row r="88" spans="1:21" ht="11.25">
      <c r="A88" s="1" t="s">
        <v>189</v>
      </c>
      <c r="B88" s="1" t="s">
        <v>190</v>
      </c>
      <c r="C88" s="1">
        <v>135</v>
      </c>
      <c r="G88" s="1">
        <f t="shared" si="12"/>
        <v>135</v>
      </c>
      <c r="H88" s="11">
        <f t="shared" si="13"/>
        <v>823.6491884999999</v>
      </c>
      <c r="I88" s="11">
        <f>IF(T88=1,ROUND(($R$3*G88),0))+1</f>
        <v>239</v>
      </c>
      <c r="J88" s="11">
        <f t="shared" si="14"/>
        <v>1062.6491885</v>
      </c>
      <c r="K88" s="1">
        <v>101</v>
      </c>
      <c r="L88" s="1">
        <v>6</v>
      </c>
      <c r="M88" s="1">
        <f t="shared" si="15"/>
        <v>107</v>
      </c>
      <c r="N88" s="7">
        <f t="shared" si="16"/>
        <v>0.7925925925925926</v>
      </c>
      <c r="P88" s="10"/>
      <c r="Q88" s="1">
        <f t="shared" si="17"/>
        <v>135</v>
      </c>
      <c r="R88" s="1">
        <f t="shared" si="18"/>
        <v>107</v>
      </c>
      <c r="S88" s="1">
        <f t="shared" si="21"/>
        <v>79</v>
      </c>
      <c r="T88" s="1">
        <f t="shared" si="19"/>
        <v>1</v>
      </c>
      <c r="U88" s="1">
        <f t="shared" si="20"/>
        <v>135</v>
      </c>
    </row>
    <row r="89" spans="1:21" ht="11.25">
      <c r="A89" s="1" t="s">
        <v>191</v>
      </c>
      <c r="B89" s="1" t="s">
        <v>192</v>
      </c>
      <c r="C89" s="1">
        <v>257</v>
      </c>
      <c r="G89" s="1">
        <f t="shared" si="12"/>
        <v>257</v>
      </c>
      <c r="H89" s="11">
        <f t="shared" si="13"/>
        <v>1567.9840107</v>
      </c>
      <c r="I89" s="11">
        <f>IF(T89=1,ROUND(($R$3*G89),0))</f>
        <v>454</v>
      </c>
      <c r="J89" s="11">
        <f t="shared" si="14"/>
        <v>2021.9840107</v>
      </c>
      <c r="K89" s="1">
        <v>113</v>
      </c>
      <c r="L89" s="1">
        <v>35</v>
      </c>
      <c r="M89" s="1">
        <f t="shared" si="15"/>
        <v>148</v>
      </c>
      <c r="N89" s="7">
        <f t="shared" si="16"/>
        <v>0.5758754863813229</v>
      </c>
      <c r="P89" s="10"/>
      <c r="Q89" s="1">
        <f t="shared" si="17"/>
        <v>257</v>
      </c>
      <c r="R89" s="1">
        <f t="shared" si="18"/>
        <v>148</v>
      </c>
      <c r="S89" s="1">
        <f t="shared" si="21"/>
        <v>80</v>
      </c>
      <c r="T89" s="1">
        <f t="shared" si="19"/>
        <v>1</v>
      </c>
      <c r="U89" s="1">
        <f t="shared" si="20"/>
        <v>257</v>
      </c>
    </row>
    <row r="90" spans="1:21" ht="11.25">
      <c r="A90" s="1" t="s">
        <v>193</v>
      </c>
      <c r="B90" s="1" t="s">
        <v>194</v>
      </c>
      <c r="C90" s="1">
        <v>1695</v>
      </c>
      <c r="G90" s="1">
        <f t="shared" si="12"/>
        <v>1695</v>
      </c>
      <c r="H90" s="11">
        <f t="shared" si="13"/>
        <v>10341.3731445</v>
      </c>
      <c r="I90" s="11">
        <f>IF(T90=1,ROUND(($R$3*G90),0))</f>
        <v>2992</v>
      </c>
      <c r="J90" s="11">
        <f t="shared" si="14"/>
        <v>13333.3731445</v>
      </c>
      <c r="K90" s="1">
        <v>1073</v>
      </c>
      <c r="L90" s="1">
        <v>117</v>
      </c>
      <c r="M90" s="1">
        <f t="shared" si="15"/>
        <v>1190</v>
      </c>
      <c r="N90" s="7">
        <f t="shared" si="16"/>
        <v>0.7020648967551623</v>
      </c>
      <c r="P90" s="10"/>
      <c r="Q90" s="1">
        <f t="shared" si="17"/>
        <v>1695</v>
      </c>
      <c r="R90" s="1">
        <f t="shared" si="18"/>
        <v>1190</v>
      </c>
      <c r="S90" s="1">
        <f t="shared" si="21"/>
        <v>81</v>
      </c>
      <c r="T90" s="1">
        <f t="shared" si="19"/>
        <v>1</v>
      </c>
      <c r="U90" s="1">
        <f t="shared" si="20"/>
        <v>1695</v>
      </c>
    </row>
    <row r="91" spans="1:21" ht="11.25">
      <c r="A91" s="1" t="s">
        <v>195</v>
      </c>
      <c r="B91" s="1" t="s">
        <v>196</v>
      </c>
      <c r="C91" s="1">
        <v>1258</v>
      </c>
      <c r="G91" s="1">
        <f t="shared" si="12"/>
        <v>1258</v>
      </c>
      <c r="H91" s="11">
        <f t="shared" si="13"/>
        <v>7675.190215799999</v>
      </c>
      <c r="I91" s="11">
        <f>IF(T91=1,ROUND(($R$3*G91),0))</f>
        <v>2220</v>
      </c>
      <c r="J91" s="11">
        <f t="shared" si="14"/>
        <v>9895.1902158</v>
      </c>
      <c r="K91" s="1">
        <v>643</v>
      </c>
      <c r="L91" s="1">
        <v>85</v>
      </c>
      <c r="M91" s="1">
        <f t="shared" si="15"/>
        <v>728</v>
      </c>
      <c r="N91" s="7">
        <f t="shared" si="16"/>
        <v>0.5786963434022258</v>
      </c>
      <c r="P91" s="10"/>
      <c r="Q91" s="1">
        <f t="shared" si="17"/>
        <v>1258</v>
      </c>
      <c r="R91" s="1">
        <f t="shared" si="18"/>
        <v>728</v>
      </c>
      <c r="S91" s="1">
        <f t="shared" si="21"/>
        <v>82</v>
      </c>
      <c r="T91" s="1">
        <f t="shared" si="19"/>
        <v>1</v>
      </c>
      <c r="U91" s="1">
        <f t="shared" si="20"/>
        <v>1258</v>
      </c>
    </row>
    <row r="92" spans="1:21" ht="11.25">
      <c r="A92" s="1" t="s">
        <v>197</v>
      </c>
      <c r="B92" s="1" t="s">
        <v>198</v>
      </c>
      <c r="C92" s="1">
        <v>1111</v>
      </c>
      <c r="G92" s="1">
        <f t="shared" si="12"/>
        <v>1111</v>
      </c>
      <c r="H92" s="11">
        <f t="shared" si="13"/>
        <v>6778.3277661</v>
      </c>
      <c r="I92" s="11">
        <f>IF(T92=1,ROUND(($R$3*G92),0))</f>
        <v>1961</v>
      </c>
      <c r="J92" s="11">
        <f t="shared" si="14"/>
        <v>8739.3277661</v>
      </c>
      <c r="K92" s="1">
        <v>489</v>
      </c>
      <c r="L92" s="1">
        <v>90</v>
      </c>
      <c r="M92" s="1">
        <f t="shared" si="15"/>
        <v>579</v>
      </c>
      <c r="N92" s="7">
        <f t="shared" si="16"/>
        <v>0.5211521152115212</v>
      </c>
      <c r="P92" s="10"/>
      <c r="Q92" s="1">
        <f t="shared" si="17"/>
        <v>1111</v>
      </c>
      <c r="R92" s="1">
        <f t="shared" si="18"/>
        <v>579</v>
      </c>
      <c r="S92" s="1">
        <f t="shared" si="21"/>
        <v>83</v>
      </c>
      <c r="T92" s="1">
        <f t="shared" si="19"/>
        <v>1</v>
      </c>
      <c r="U92" s="1">
        <f t="shared" si="20"/>
        <v>1111</v>
      </c>
    </row>
    <row r="93" spans="1:21" ht="11.25">
      <c r="A93" s="1" t="s">
        <v>199</v>
      </c>
      <c r="B93" s="1" t="s">
        <v>200</v>
      </c>
      <c r="C93" s="1">
        <v>2120</v>
      </c>
      <c r="G93" s="1">
        <f t="shared" si="12"/>
        <v>2120</v>
      </c>
      <c r="H93" s="11">
        <f t="shared" si="13"/>
        <v>12934.342811999999</v>
      </c>
      <c r="I93" s="11">
        <f>IF(T93=1,$R$3*G93,0)</f>
        <v>0</v>
      </c>
      <c r="J93" s="11">
        <f t="shared" si="14"/>
        <v>12934.342811999999</v>
      </c>
      <c r="K93" s="1">
        <v>828</v>
      </c>
      <c r="L93" s="1">
        <v>130</v>
      </c>
      <c r="M93" s="1">
        <f t="shared" si="15"/>
        <v>958</v>
      </c>
      <c r="N93" s="7">
        <f t="shared" si="16"/>
        <v>0.4518867924528302</v>
      </c>
      <c r="P93" s="10"/>
      <c r="Q93" s="1">
        <f t="shared" si="17"/>
        <v>2120</v>
      </c>
      <c r="R93" s="1">
        <f t="shared" si="18"/>
        <v>958</v>
      </c>
      <c r="S93" s="1">
        <f t="shared" si="21"/>
        <v>84</v>
      </c>
      <c r="T93" s="1">
        <f t="shared" si="19"/>
        <v>0</v>
      </c>
      <c r="U93" s="1">
        <f t="shared" si="20"/>
        <v>0</v>
      </c>
    </row>
    <row r="94" spans="1:21" ht="11.25">
      <c r="A94" s="1" t="s">
        <v>201</v>
      </c>
      <c r="B94" s="1" t="s">
        <v>202</v>
      </c>
      <c r="C94" s="1">
        <v>7719</v>
      </c>
      <c r="D94" s="1">
        <v>603</v>
      </c>
      <c r="G94" s="1">
        <f t="shared" si="12"/>
        <v>8322</v>
      </c>
      <c r="H94" s="11">
        <f t="shared" si="13"/>
        <v>50773.3966422</v>
      </c>
      <c r="I94" s="11">
        <f>IF(T94=1,$R$3*G94,0)</f>
        <v>0</v>
      </c>
      <c r="J94" s="11">
        <f t="shared" si="14"/>
        <v>50773.3966422</v>
      </c>
      <c r="K94" s="1">
        <v>1628</v>
      </c>
      <c r="L94" s="1">
        <v>449</v>
      </c>
      <c r="M94" s="1">
        <f t="shared" si="15"/>
        <v>2077</v>
      </c>
      <c r="N94" s="7">
        <f t="shared" si="16"/>
        <v>0.26907630522088355</v>
      </c>
      <c r="P94" s="10"/>
      <c r="Q94" s="1">
        <f t="shared" si="17"/>
        <v>7719</v>
      </c>
      <c r="R94" s="1">
        <f t="shared" si="18"/>
        <v>2077</v>
      </c>
      <c r="S94" s="1">
        <f t="shared" si="21"/>
        <v>85</v>
      </c>
      <c r="T94" s="1">
        <f t="shared" si="19"/>
        <v>0</v>
      </c>
      <c r="U94" s="1">
        <f t="shared" si="20"/>
        <v>0</v>
      </c>
    </row>
    <row r="95" spans="1:21" ht="11.25">
      <c r="A95" s="1" t="s">
        <v>203</v>
      </c>
      <c r="B95" s="1" t="s">
        <v>204</v>
      </c>
      <c r="C95" s="1">
        <v>2358</v>
      </c>
      <c r="G95" s="1">
        <f t="shared" si="12"/>
        <v>2358</v>
      </c>
      <c r="H95" s="11">
        <f t="shared" si="13"/>
        <v>14386.4058258</v>
      </c>
      <c r="I95" s="11">
        <f>IF(T95=1,$R$3*G95,0)</f>
        <v>0</v>
      </c>
      <c r="J95" s="11">
        <f t="shared" si="14"/>
        <v>14386.4058258</v>
      </c>
      <c r="K95" s="1">
        <v>548</v>
      </c>
      <c r="L95" s="1">
        <v>241</v>
      </c>
      <c r="M95" s="1">
        <f t="shared" si="15"/>
        <v>789</v>
      </c>
      <c r="N95" s="7">
        <f t="shared" si="16"/>
        <v>0.3346055979643766</v>
      </c>
      <c r="P95" s="10"/>
      <c r="Q95" s="1">
        <f t="shared" si="17"/>
        <v>2358</v>
      </c>
      <c r="R95" s="1">
        <f t="shared" si="18"/>
        <v>789</v>
      </c>
      <c r="S95" s="1">
        <f t="shared" si="21"/>
        <v>86</v>
      </c>
      <c r="T95" s="1">
        <f t="shared" si="19"/>
        <v>0</v>
      </c>
      <c r="U95" s="1">
        <f t="shared" si="20"/>
        <v>0</v>
      </c>
    </row>
    <row r="96" spans="1:21" ht="11.25">
      <c r="A96" s="1" t="s">
        <v>205</v>
      </c>
      <c r="B96" s="1" t="s">
        <v>206</v>
      </c>
      <c r="C96" s="1">
        <v>358</v>
      </c>
      <c r="G96" s="1">
        <f t="shared" si="12"/>
        <v>358</v>
      </c>
      <c r="H96" s="11">
        <f t="shared" si="13"/>
        <v>2184.1956258</v>
      </c>
      <c r="I96" s="11">
        <f>IF(T96=1,$R$3*G96,0)</f>
        <v>0</v>
      </c>
      <c r="J96" s="11">
        <f t="shared" si="14"/>
        <v>2184.1956258</v>
      </c>
      <c r="K96" s="1">
        <v>124</v>
      </c>
      <c r="L96" s="1">
        <v>48</v>
      </c>
      <c r="M96" s="1">
        <f t="shared" si="15"/>
        <v>172</v>
      </c>
      <c r="N96" s="7">
        <f t="shared" si="16"/>
        <v>0.48044692737430167</v>
      </c>
      <c r="P96" s="10"/>
      <c r="Q96" s="1">
        <f t="shared" si="17"/>
        <v>358</v>
      </c>
      <c r="R96" s="1">
        <f t="shared" si="18"/>
        <v>172</v>
      </c>
      <c r="S96" s="1">
        <f t="shared" si="21"/>
        <v>87</v>
      </c>
      <c r="T96" s="1">
        <f t="shared" si="19"/>
        <v>0</v>
      </c>
      <c r="U96" s="1">
        <f t="shared" si="20"/>
        <v>0</v>
      </c>
    </row>
    <row r="97" spans="1:21" ht="11.25">
      <c r="A97" s="1" t="s">
        <v>207</v>
      </c>
      <c r="B97" s="1" t="s">
        <v>208</v>
      </c>
      <c r="C97" s="1">
        <v>898</v>
      </c>
      <c r="G97" s="1">
        <f t="shared" si="12"/>
        <v>898</v>
      </c>
      <c r="H97" s="11">
        <f t="shared" si="13"/>
        <v>5478.7923798</v>
      </c>
      <c r="I97" s="11">
        <f>IF(T97=1,$R$3*G97,0)</f>
        <v>0</v>
      </c>
      <c r="J97" s="11">
        <f t="shared" si="14"/>
        <v>5478.7923798</v>
      </c>
      <c r="K97" s="1">
        <v>285</v>
      </c>
      <c r="L97" s="1">
        <v>74</v>
      </c>
      <c r="M97" s="1">
        <f t="shared" si="15"/>
        <v>359</v>
      </c>
      <c r="N97" s="7">
        <f t="shared" si="16"/>
        <v>0.3997772828507795</v>
      </c>
      <c r="P97" s="10"/>
      <c r="Q97" s="1">
        <f t="shared" si="17"/>
        <v>898</v>
      </c>
      <c r="R97" s="1">
        <f t="shared" si="18"/>
        <v>359</v>
      </c>
      <c r="S97" s="1">
        <f t="shared" si="21"/>
        <v>88</v>
      </c>
      <c r="T97" s="1">
        <f t="shared" si="19"/>
        <v>0</v>
      </c>
      <c r="U97" s="1">
        <f t="shared" si="20"/>
        <v>0</v>
      </c>
    </row>
    <row r="98" spans="1:21" ht="11.25">
      <c r="A98" s="1" t="s">
        <v>209</v>
      </c>
      <c r="B98" s="1" t="s">
        <v>210</v>
      </c>
      <c r="C98" s="1">
        <v>447</v>
      </c>
      <c r="G98" s="1">
        <f t="shared" si="12"/>
        <v>447</v>
      </c>
      <c r="H98" s="11">
        <f t="shared" si="13"/>
        <v>2727.1939797</v>
      </c>
      <c r="I98" s="11">
        <f>IF(T98=1,ROUND(($R$3*G98),0))</f>
        <v>789</v>
      </c>
      <c r="J98" s="11">
        <f t="shared" si="14"/>
        <v>3516.1939797</v>
      </c>
      <c r="K98" s="1">
        <v>231</v>
      </c>
      <c r="L98" s="1">
        <v>39</v>
      </c>
      <c r="M98" s="1">
        <f t="shared" si="15"/>
        <v>270</v>
      </c>
      <c r="N98" s="7">
        <f t="shared" si="16"/>
        <v>0.6040268456375839</v>
      </c>
      <c r="P98" s="10"/>
      <c r="Q98" s="1">
        <f t="shared" si="17"/>
        <v>447</v>
      </c>
      <c r="R98" s="1">
        <f t="shared" si="18"/>
        <v>270</v>
      </c>
      <c r="S98" s="1">
        <f t="shared" si="21"/>
        <v>89</v>
      </c>
      <c r="T98" s="1">
        <f t="shared" si="19"/>
        <v>1</v>
      </c>
      <c r="U98" s="1">
        <f t="shared" si="20"/>
        <v>447</v>
      </c>
    </row>
    <row r="99" spans="1:21" ht="11.25">
      <c r="A99" s="1" t="s">
        <v>211</v>
      </c>
      <c r="B99" s="1" t="s">
        <v>212</v>
      </c>
      <c r="C99" s="1">
        <v>2582</v>
      </c>
      <c r="G99" s="1">
        <f t="shared" si="12"/>
        <v>2582</v>
      </c>
      <c r="H99" s="11">
        <f t="shared" si="13"/>
        <v>15753.0533682</v>
      </c>
      <c r="I99" s="11">
        <f>IF(T99=1,$R$3*G99,0)</f>
        <v>0</v>
      </c>
      <c r="J99" s="11">
        <f t="shared" si="14"/>
        <v>15753.0533682</v>
      </c>
      <c r="K99" s="1">
        <v>457</v>
      </c>
      <c r="L99" s="1">
        <v>231</v>
      </c>
      <c r="M99" s="1">
        <f t="shared" si="15"/>
        <v>688</v>
      </c>
      <c r="N99" s="7">
        <f t="shared" si="16"/>
        <v>0.2664601084430674</v>
      </c>
      <c r="P99" s="10"/>
      <c r="Q99" s="1">
        <f t="shared" si="17"/>
        <v>2582</v>
      </c>
      <c r="R99" s="1">
        <f t="shared" si="18"/>
        <v>688</v>
      </c>
      <c r="S99" s="1">
        <f t="shared" si="21"/>
        <v>90</v>
      </c>
      <c r="T99" s="1">
        <f t="shared" si="19"/>
        <v>0</v>
      </c>
      <c r="U99" s="1">
        <f t="shared" si="20"/>
        <v>0</v>
      </c>
    </row>
    <row r="100" spans="1:21" ht="11.25">
      <c r="A100" s="1" t="s">
        <v>213</v>
      </c>
      <c r="B100" s="1" t="s">
        <v>214</v>
      </c>
      <c r="C100" s="1">
        <v>247</v>
      </c>
      <c r="G100" s="1">
        <f t="shared" si="12"/>
        <v>247</v>
      </c>
      <c r="H100" s="11">
        <f t="shared" si="13"/>
        <v>1506.9729597</v>
      </c>
      <c r="I100" s="11">
        <f>IF(T100=1,ROUND(($R$3*G100),0))</f>
        <v>436</v>
      </c>
      <c r="J100" s="11">
        <f t="shared" si="14"/>
        <v>1942.9729597</v>
      </c>
      <c r="K100" s="1">
        <v>110</v>
      </c>
      <c r="L100" s="1">
        <v>30</v>
      </c>
      <c r="M100" s="1">
        <f t="shared" si="15"/>
        <v>140</v>
      </c>
      <c r="N100" s="7">
        <f t="shared" si="16"/>
        <v>0.5668016194331984</v>
      </c>
      <c r="P100" s="10"/>
      <c r="Q100" s="1">
        <f t="shared" si="17"/>
        <v>247</v>
      </c>
      <c r="R100" s="1">
        <f t="shared" si="18"/>
        <v>140</v>
      </c>
      <c r="S100" s="1">
        <f t="shared" si="21"/>
        <v>91</v>
      </c>
      <c r="T100" s="1">
        <f t="shared" si="19"/>
        <v>1</v>
      </c>
      <c r="U100" s="1">
        <f t="shared" si="20"/>
        <v>247</v>
      </c>
    </row>
    <row r="101" spans="1:21" ht="11.25">
      <c r="A101" s="1" t="s">
        <v>215</v>
      </c>
      <c r="B101" s="1" t="s">
        <v>216</v>
      </c>
      <c r="C101" s="1">
        <v>826</v>
      </c>
      <c r="G101" s="1">
        <f t="shared" si="12"/>
        <v>826</v>
      </c>
      <c r="H101" s="11">
        <f t="shared" si="13"/>
        <v>5039.5128126</v>
      </c>
      <c r="I101" s="11">
        <f>IF(T101=1,$R$3*G101,0)</f>
        <v>0</v>
      </c>
      <c r="J101" s="11">
        <f t="shared" si="14"/>
        <v>5039.5128126</v>
      </c>
      <c r="K101" s="1">
        <v>132</v>
      </c>
      <c r="L101" s="1">
        <v>45</v>
      </c>
      <c r="M101" s="1">
        <f t="shared" si="15"/>
        <v>177</v>
      </c>
      <c r="N101" s="7">
        <f t="shared" si="16"/>
        <v>0.21428571428571427</v>
      </c>
      <c r="P101" s="10"/>
      <c r="Q101" s="1">
        <f t="shared" si="17"/>
        <v>826</v>
      </c>
      <c r="R101" s="1">
        <f t="shared" si="18"/>
        <v>177</v>
      </c>
      <c r="S101" s="1">
        <f t="shared" si="21"/>
        <v>92</v>
      </c>
      <c r="T101" s="1">
        <f t="shared" si="19"/>
        <v>0</v>
      </c>
      <c r="U101" s="1">
        <f t="shared" si="20"/>
        <v>0</v>
      </c>
    </row>
    <row r="102" spans="1:21" ht="11.25">
      <c r="A102" s="1" t="s">
        <v>217</v>
      </c>
      <c r="B102" s="1" t="s">
        <v>218</v>
      </c>
      <c r="C102" s="1">
        <v>600</v>
      </c>
      <c r="G102" s="1">
        <f t="shared" si="12"/>
        <v>600</v>
      </c>
      <c r="H102" s="11">
        <f t="shared" si="13"/>
        <v>3660.66306</v>
      </c>
      <c r="I102" s="11">
        <f>IF(T102=1,$R$3*G102,0)</f>
        <v>0</v>
      </c>
      <c r="J102" s="11">
        <f t="shared" si="14"/>
        <v>3660.66306</v>
      </c>
      <c r="K102" s="1">
        <v>205</v>
      </c>
      <c r="L102" s="1">
        <v>50</v>
      </c>
      <c r="M102" s="1">
        <f t="shared" si="15"/>
        <v>255</v>
      </c>
      <c r="N102" s="7">
        <f t="shared" si="16"/>
        <v>0.425</v>
      </c>
      <c r="P102" s="10"/>
      <c r="Q102" s="1">
        <f t="shared" si="17"/>
        <v>600</v>
      </c>
      <c r="R102" s="1">
        <f t="shared" si="18"/>
        <v>255</v>
      </c>
      <c r="S102" s="1">
        <f t="shared" si="21"/>
        <v>93</v>
      </c>
      <c r="T102" s="1">
        <f t="shared" si="19"/>
        <v>0</v>
      </c>
      <c r="U102" s="1">
        <f t="shared" si="20"/>
        <v>0</v>
      </c>
    </row>
    <row r="103" spans="1:21" ht="11.25">
      <c r="A103" s="1" t="s">
        <v>219</v>
      </c>
      <c r="B103" s="1" t="s">
        <v>220</v>
      </c>
      <c r="C103" s="1">
        <v>1686</v>
      </c>
      <c r="G103" s="1">
        <f t="shared" si="12"/>
        <v>1686</v>
      </c>
      <c r="H103" s="11">
        <f t="shared" si="13"/>
        <v>10286.4631986</v>
      </c>
      <c r="I103" s="11">
        <f>IF(T103=1,$R$3*G103,0)</f>
        <v>0</v>
      </c>
      <c r="J103" s="11">
        <f t="shared" si="14"/>
        <v>10286.4631986</v>
      </c>
      <c r="K103" s="1">
        <v>522</v>
      </c>
      <c r="L103" s="1">
        <v>171</v>
      </c>
      <c r="M103" s="1">
        <f t="shared" si="15"/>
        <v>693</v>
      </c>
      <c r="N103" s="7">
        <f t="shared" si="16"/>
        <v>0.4110320284697509</v>
      </c>
      <c r="P103" s="10"/>
      <c r="Q103" s="1">
        <f t="shared" si="17"/>
        <v>1686</v>
      </c>
      <c r="R103" s="1">
        <f t="shared" si="18"/>
        <v>693</v>
      </c>
      <c r="S103" s="1">
        <f t="shared" si="21"/>
        <v>94</v>
      </c>
      <c r="T103" s="1">
        <f t="shared" si="19"/>
        <v>0</v>
      </c>
      <c r="U103" s="1">
        <f t="shared" si="20"/>
        <v>0</v>
      </c>
    </row>
    <row r="104" spans="1:21" ht="11.25">
      <c r="A104" s="1" t="s">
        <v>221</v>
      </c>
      <c r="B104" s="1" t="s">
        <v>222</v>
      </c>
      <c r="C104" s="1">
        <v>242</v>
      </c>
      <c r="G104" s="1">
        <f t="shared" si="12"/>
        <v>242</v>
      </c>
      <c r="H104" s="11">
        <f t="shared" si="13"/>
        <v>1476.4674342</v>
      </c>
      <c r="I104" s="11">
        <f>IF(T104=1,ROUND(($R$3*G104),0))</f>
        <v>427</v>
      </c>
      <c r="J104" s="11">
        <f t="shared" si="14"/>
        <v>1903.4674342</v>
      </c>
      <c r="K104" s="1">
        <v>102</v>
      </c>
      <c r="L104" s="1">
        <v>23</v>
      </c>
      <c r="M104" s="1">
        <f t="shared" si="15"/>
        <v>125</v>
      </c>
      <c r="N104" s="7">
        <f t="shared" si="16"/>
        <v>0.5165289256198347</v>
      </c>
      <c r="P104" s="10"/>
      <c r="Q104" s="1">
        <f t="shared" si="17"/>
        <v>242</v>
      </c>
      <c r="R104" s="1">
        <f t="shared" si="18"/>
        <v>125</v>
      </c>
      <c r="S104" s="1">
        <f t="shared" si="21"/>
        <v>95</v>
      </c>
      <c r="T104" s="1">
        <f t="shared" si="19"/>
        <v>1</v>
      </c>
      <c r="U104" s="1">
        <f t="shared" si="20"/>
        <v>242</v>
      </c>
    </row>
    <row r="105" spans="1:21" ht="11.25">
      <c r="A105" s="1" t="s">
        <v>223</v>
      </c>
      <c r="B105" s="1" t="s">
        <v>224</v>
      </c>
      <c r="C105" s="1">
        <v>456</v>
      </c>
      <c r="G105" s="1">
        <f t="shared" si="12"/>
        <v>456</v>
      </c>
      <c r="H105" s="11">
        <f t="shared" si="13"/>
        <v>2782.1039256</v>
      </c>
      <c r="I105" s="11">
        <f>IF(T105=1,ROUND(($R$3*G105),0))</f>
        <v>805</v>
      </c>
      <c r="J105" s="11">
        <f t="shared" si="14"/>
        <v>3587.1039256</v>
      </c>
      <c r="K105" s="1">
        <v>228</v>
      </c>
      <c r="L105" s="1">
        <v>48</v>
      </c>
      <c r="M105" s="1">
        <f t="shared" si="15"/>
        <v>276</v>
      </c>
      <c r="N105" s="7">
        <f t="shared" si="16"/>
        <v>0.6052631578947368</v>
      </c>
      <c r="P105" s="10"/>
      <c r="Q105" s="1">
        <f t="shared" si="17"/>
        <v>456</v>
      </c>
      <c r="R105" s="1">
        <f t="shared" si="18"/>
        <v>276</v>
      </c>
      <c r="S105" s="1">
        <f t="shared" si="21"/>
        <v>96</v>
      </c>
      <c r="T105" s="1">
        <f t="shared" si="19"/>
        <v>1</v>
      </c>
      <c r="U105" s="1">
        <f t="shared" si="20"/>
        <v>456</v>
      </c>
    </row>
    <row r="106" spans="1:21" ht="11.25">
      <c r="A106" s="1" t="s">
        <v>225</v>
      </c>
      <c r="B106" s="1" t="s">
        <v>226</v>
      </c>
      <c r="C106" s="1">
        <v>720</v>
      </c>
      <c r="G106" s="1">
        <f t="shared" si="12"/>
        <v>720</v>
      </c>
      <c r="H106" s="11">
        <f t="shared" si="13"/>
        <v>4392.795672</v>
      </c>
      <c r="I106" s="11">
        <f>IF(T106=1,$R$3*G106,0)</f>
        <v>0</v>
      </c>
      <c r="J106" s="11">
        <f t="shared" si="14"/>
        <v>4392.795672</v>
      </c>
      <c r="K106" s="1">
        <v>292</v>
      </c>
      <c r="L106" s="1">
        <v>67</v>
      </c>
      <c r="M106" s="1">
        <f t="shared" si="15"/>
        <v>359</v>
      </c>
      <c r="N106" s="7">
        <f t="shared" si="16"/>
        <v>0.4986111111111111</v>
      </c>
      <c r="P106" s="10"/>
      <c r="Q106" s="1">
        <f t="shared" si="17"/>
        <v>720</v>
      </c>
      <c r="R106" s="1">
        <f t="shared" si="18"/>
        <v>359</v>
      </c>
      <c r="S106" s="1">
        <f t="shared" si="21"/>
        <v>97</v>
      </c>
      <c r="T106" s="1">
        <f t="shared" si="19"/>
        <v>0</v>
      </c>
      <c r="U106" s="1">
        <f t="shared" si="20"/>
        <v>0</v>
      </c>
    </row>
    <row r="107" spans="1:21" ht="11.25">
      <c r="A107" s="1" t="s">
        <v>227</v>
      </c>
      <c r="B107" s="1" t="s">
        <v>228</v>
      </c>
      <c r="C107" s="1">
        <v>467</v>
      </c>
      <c r="G107" s="1">
        <f t="shared" si="12"/>
        <v>467</v>
      </c>
      <c r="H107" s="11">
        <f t="shared" si="13"/>
        <v>2849.2160817</v>
      </c>
      <c r="I107" s="11">
        <f>IF(T107=1,$R$3*G107,0)</f>
        <v>0</v>
      </c>
      <c r="J107" s="11">
        <f t="shared" si="14"/>
        <v>2849.2160817</v>
      </c>
      <c r="K107" s="1">
        <v>156</v>
      </c>
      <c r="L107" s="1">
        <v>57</v>
      </c>
      <c r="M107" s="1">
        <f t="shared" si="15"/>
        <v>213</v>
      </c>
      <c r="N107" s="7">
        <f t="shared" si="16"/>
        <v>0.45610278372591007</v>
      </c>
      <c r="P107" s="10"/>
      <c r="Q107" s="1">
        <f t="shared" si="17"/>
        <v>467</v>
      </c>
      <c r="R107" s="1">
        <f t="shared" si="18"/>
        <v>213</v>
      </c>
      <c r="S107" s="1">
        <f t="shared" si="21"/>
        <v>98</v>
      </c>
      <c r="T107" s="1">
        <f t="shared" si="19"/>
        <v>0</v>
      </c>
      <c r="U107" s="1">
        <f t="shared" si="20"/>
        <v>0</v>
      </c>
    </row>
    <row r="108" spans="1:21" ht="11.25">
      <c r="A108" s="1" t="s">
        <v>229</v>
      </c>
      <c r="B108" s="1" t="s">
        <v>230</v>
      </c>
      <c r="C108" s="1">
        <v>599</v>
      </c>
      <c r="G108" s="1">
        <f t="shared" si="12"/>
        <v>599</v>
      </c>
      <c r="H108" s="11">
        <f t="shared" si="13"/>
        <v>3654.5619549</v>
      </c>
      <c r="I108" s="11">
        <f>IF(T108=1,$R$3*G108,0)</f>
        <v>0</v>
      </c>
      <c r="J108" s="11">
        <f t="shared" si="14"/>
        <v>3654.5619549</v>
      </c>
      <c r="K108" s="1">
        <v>178</v>
      </c>
      <c r="L108" s="1">
        <v>71</v>
      </c>
      <c r="M108" s="1">
        <f t="shared" si="15"/>
        <v>249</v>
      </c>
      <c r="N108" s="7">
        <f t="shared" si="16"/>
        <v>0.41569282136894825</v>
      </c>
      <c r="P108" s="10"/>
      <c r="Q108" s="1">
        <f t="shared" si="17"/>
        <v>599</v>
      </c>
      <c r="R108" s="1">
        <f t="shared" si="18"/>
        <v>249</v>
      </c>
      <c r="S108" s="1">
        <f t="shared" si="21"/>
        <v>99</v>
      </c>
      <c r="T108" s="1">
        <f t="shared" si="19"/>
        <v>0</v>
      </c>
      <c r="U108" s="1">
        <f t="shared" si="20"/>
        <v>0</v>
      </c>
    </row>
    <row r="109" spans="1:21" ht="11.25">
      <c r="A109" s="1" t="s">
        <v>231</v>
      </c>
      <c r="B109" s="1" t="s">
        <v>232</v>
      </c>
      <c r="C109" s="1">
        <v>1151</v>
      </c>
      <c r="G109" s="1">
        <f t="shared" si="12"/>
        <v>1151</v>
      </c>
      <c r="H109" s="11">
        <f t="shared" si="13"/>
        <v>7022.3719701</v>
      </c>
      <c r="I109" s="11">
        <f>IF(T109=1,$R$3*G109,0)</f>
        <v>0</v>
      </c>
      <c r="J109" s="11">
        <f t="shared" si="14"/>
        <v>7022.3719701</v>
      </c>
      <c r="K109" s="1">
        <v>291</v>
      </c>
      <c r="L109" s="1">
        <v>74</v>
      </c>
      <c r="M109" s="1">
        <f t="shared" si="15"/>
        <v>365</v>
      </c>
      <c r="N109" s="7">
        <f t="shared" si="16"/>
        <v>0.317115551694179</v>
      </c>
      <c r="P109" s="10"/>
      <c r="Q109" s="1">
        <f t="shared" si="17"/>
        <v>1151</v>
      </c>
      <c r="R109" s="1">
        <f t="shared" si="18"/>
        <v>365</v>
      </c>
      <c r="S109" s="1">
        <f t="shared" si="21"/>
        <v>100</v>
      </c>
      <c r="T109" s="1">
        <f t="shared" si="19"/>
        <v>0</v>
      </c>
      <c r="U109" s="1">
        <f t="shared" si="20"/>
        <v>0</v>
      </c>
    </row>
    <row r="110" spans="1:21" ht="11.25">
      <c r="A110" s="1" t="s">
        <v>233</v>
      </c>
      <c r="B110" s="1" t="s">
        <v>234</v>
      </c>
      <c r="C110" s="1">
        <v>3299</v>
      </c>
      <c r="D110" s="1">
        <v>347</v>
      </c>
      <c r="G110" s="1">
        <f t="shared" si="12"/>
        <v>3646</v>
      </c>
      <c r="H110" s="11">
        <f t="shared" si="13"/>
        <v>22244.6291946</v>
      </c>
      <c r="I110" s="11">
        <f>IF(T110=1,ROUND(($R$3*G110),0))</f>
        <v>6435</v>
      </c>
      <c r="J110" s="11">
        <f t="shared" si="14"/>
        <v>28679.6291946</v>
      </c>
      <c r="K110" s="1">
        <v>2040</v>
      </c>
      <c r="L110" s="1">
        <v>185</v>
      </c>
      <c r="M110" s="1">
        <f t="shared" si="15"/>
        <v>2225</v>
      </c>
      <c r="N110" s="7">
        <f t="shared" si="16"/>
        <v>0.6744468020612306</v>
      </c>
      <c r="P110" s="10"/>
      <c r="Q110" s="1">
        <f t="shared" si="17"/>
        <v>3299</v>
      </c>
      <c r="R110" s="1">
        <f t="shared" si="18"/>
        <v>2225</v>
      </c>
      <c r="S110" s="1">
        <f t="shared" si="21"/>
        <v>101</v>
      </c>
      <c r="T110" s="1">
        <f t="shared" si="19"/>
        <v>1</v>
      </c>
      <c r="U110" s="1">
        <f t="shared" si="20"/>
        <v>3646</v>
      </c>
    </row>
    <row r="111" spans="1:21" ht="11.25">
      <c r="A111" s="1" t="s">
        <v>235</v>
      </c>
      <c r="B111" s="1" t="s">
        <v>236</v>
      </c>
      <c r="C111" s="1">
        <v>733</v>
      </c>
      <c r="G111" s="1">
        <f t="shared" si="12"/>
        <v>733</v>
      </c>
      <c r="H111" s="11">
        <f t="shared" si="13"/>
        <v>4472.1100383</v>
      </c>
      <c r="I111" s="11">
        <f aca="true" t="shared" si="22" ref="I111:I116">IF(T111=1,$R$3*G111,0)</f>
        <v>0</v>
      </c>
      <c r="J111" s="11">
        <f t="shared" si="14"/>
        <v>4472.1100383</v>
      </c>
      <c r="K111" s="1">
        <v>214</v>
      </c>
      <c r="L111" s="1">
        <v>53</v>
      </c>
      <c r="M111" s="1">
        <f t="shared" si="15"/>
        <v>267</v>
      </c>
      <c r="N111" s="7">
        <f t="shared" si="16"/>
        <v>0.36425648021828105</v>
      </c>
      <c r="P111" s="10"/>
      <c r="Q111" s="1">
        <f t="shared" si="17"/>
        <v>733</v>
      </c>
      <c r="R111" s="1">
        <f t="shared" si="18"/>
        <v>267</v>
      </c>
      <c r="S111" s="1">
        <f t="shared" si="21"/>
        <v>102</v>
      </c>
      <c r="T111" s="1">
        <f t="shared" si="19"/>
        <v>0</v>
      </c>
      <c r="U111" s="1">
        <f t="shared" si="20"/>
        <v>0</v>
      </c>
    </row>
    <row r="112" spans="1:21" ht="11.25">
      <c r="A112" s="1" t="s">
        <v>237</v>
      </c>
      <c r="B112" s="1" t="s">
        <v>238</v>
      </c>
      <c r="C112" s="1">
        <v>3694</v>
      </c>
      <c r="G112" s="1">
        <f t="shared" si="12"/>
        <v>3694</v>
      </c>
      <c r="H112" s="11">
        <f t="shared" si="13"/>
        <v>22537.4822394</v>
      </c>
      <c r="I112" s="11">
        <f t="shared" si="22"/>
        <v>0</v>
      </c>
      <c r="J112" s="11">
        <f t="shared" si="14"/>
        <v>22537.4822394</v>
      </c>
      <c r="K112" s="1">
        <v>853</v>
      </c>
      <c r="L112" s="1">
        <v>335</v>
      </c>
      <c r="M112" s="1">
        <f t="shared" si="15"/>
        <v>1188</v>
      </c>
      <c r="N112" s="7">
        <f t="shared" si="16"/>
        <v>0.32160259880887926</v>
      </c>
      <c r="P112" s="10"/>
      <c r="Q112" s="1">
        <f t="shared" si="17"/>
        <v>3694</v>
      </c>
      <c r="R112" s="1">
        <f t="shared" si="18"/>
        <v>1188</v>
      </c>
      <c r="S112" s="1">
        <f t="shared" si="21"/>
        <v>103</v>
      </c>
      <c r="T112" s="1">
        <f t="shared" si="19"/>
        <v>0</v>
      </c>
      <c r="U112" s="1">
        <f t="shared" si="20"/>
        <v>0</v>
      </c>
    </row>
    <row r="113" spans="1:21" ht="11.25">
      <c r="A113" s="1" t="s">
        <v>239</v>
      </c>
      <c r="B113" s="1" t="s">
        <v>96</v>
      </c>
      <c r="C113" s="1">
        <v>2562</v>
      </c>
      <c r="G113" s="1">
        <f t="shared" si="12"/>
        <v>2562</v>
      </c>
      <c r="H113" s="11">
        <f t="shared" si="13"/>
        <v>15631.0312662</v>
      </c>
      <c r="I113" s="11">
        <f t="shared" si="22"/>
        <v>0</v>
      </c>
      <c r="J113" s="11">
        <f t="shared" si="14"/>
        <v>15631.0312662</v>
      </c>
      <c r="K113" s="1">
        <v>483</v>
      </c>
      <c r="L113" s="1">
        <v>122</v>
      </c>
      <c r="M113" s="1">
        <f t="shared" si="15"/>
        <v>605</v>
      </c>
      <c r="N113" s="7">
        <f t="shared" si="16"/>
        <v>0.23614363778298206</v>
      </c>
      <c r="P113" s="10"/>
      <c r="Q113" s="1">
        <f t="shared" si="17"/>
        <v>2562</v>
      </c>
      <c r="R113" s="1">
        <f t="shared" si="18"/>
        <v>605</v>
      </c>
      <c r="S113" s="1">
        <f t="shared" si="21"/>
        <v>104</v>
      </c>
      <c r="T113" s="1">
        <f t="shared" si="19"/>
        <v>0</v>
      </c>
      <c r="U113" s="1">
        <f t="shared" si="20"/>
        <v>0</v>
      </c>
    </row>
    <row r="114" spans="1:21" ht="11.25">
      <c r="A114" s="1" t="s">
        <v>240</v>
      </c>
      <c r="B114" s="1" t="s">
        <v>241</v>
      </c>
      <c r="C114" s="1">
        <v>685</v>
      </c>
      <c r="G114" s="1">
        <f t="shared" si="12"/>
        <v>685</v>
      </c>
      <c r="H114" s="11">
        <f t="shared" si="13"/>
        <v>4179.2569935</v>
      </c>
      <c r="I114" s="11">
        <f t="shared" si="22"/>
        <v>0</v>
      </c>
      <c r="J114" s="11">
        <f t="shared" si="14"/>
        <v>4179.2569935</v>
      </c>
      <c r="K114" s="1">
        <v>246</v>
      </c>
      <c r="L114" s="1">
        <v>70</v>
      </c>
      <c r="M114" s="1">
        <f t="shared" si="15"/>
        <v>316</v>
      </c>
      <c r="N114" s="7">
        <f t="shared" si="16"/>
        <v>0.46131386861313867</v>
      </c>
      <c r="P114" s="10"/>
      <c r="Q114" s="1">
        <f t="shared" si="17"/>
        <v>685</v>
      </c>
      <c r="R114" s="1">
        <f t="shared" si="18"/>
        <v>316</v>
      </c>
      <c r="S114" s="1">
        <f t="shared" si="21"/>
        <v>105</v>
      </c>
      <c r="T114" s="1">
        <f t="shared" si="19"/>
        <v>0</v>
      </c>
      <c r="U114" s="1">
        <f t="shared" si="20"/>
        <v>0</v>
      </c>
    </row>
    <row r="115" spans="1:21" ht="11.25">
      <c r="A115" s="1" t="s">
        <v>242</v>
      </c>
      <c r="B115" s="1" t="s">
        <v>243</v>
      </c>
      <c r="C115" s="1">
        <v>506</v>
      </c>
      <c r="G115" s="1">
        <f t="shared" si="12"/>
        <v>506</v>
      </c>
      <c r="H115" s="11">
        <f t="shared" si="13"/>
        <v>3087.1591806</v>
      </c>
      <c r="I115" s="11">
        <f t="shared" si="22"/>
        <v>0</v>
      </c>
      <c r="J115" s="11">
        <f t="shared" si="14"/>
        <v>3087.1591806</v>
      </c>
      <c r="K115" s="1">
        <v>139</v>
      </c>
      <c r="L115" s="1">
        <v>52</v>
      </c>
      <c r="M115" s="1">
        <f t="shared" si="15"/>
        <v>191</v>
      </c>
      <c r="N115" s="7">
        <f t="shared" si="16"/>
        <v>0.3774703557312253</v>
      </c>
      <c r="P115" s="10"/>
      <c r="Q115" s="1">
        <f t="shared" si="17"/>
        <v>506</v>
      </c>
      <c r="R115" s="1">
        <f t="shared" si="18"/>
        <v>191</v>
      </c>
      <c r="S115" s="1">
        <f t="shared" si="21"/>
        <v>106</v>
      </c>
      <c r="T115" s="1">
        <f t="shared" si="19"/>
        <v>0</v>
      </c>
      <c r="U115" s="1">
        <f t="shared" si="20"/>
        <v>0</v>
      </c>
    </row>
    <row r="116" spans="1:21" ht="11.25">
      <c r="A116" s="1" t="s">
        <v>244</v>
      </c>
      <c r="B116" s="1" t="s">
        <v>245</v>
      </c>
      <c r="C116" s="1">
        <v>4182</v>
      </c>
      <c r="G116" s="1">
        <f t="shared" si="12"/>
        <v>4182</v>
      </c>
      <c r="H116" s="11">
        <f t="shared" si="13"/>
        <v>25514.8215282</v>
      </c>
      <c r="I116" s="11">
        <f t="shared" si="22"/>
        <v>0</v>
      </c>
      <c r="J116" s="11">
        <f t="shared" si="14"/>
        <v>25514.8215282</v>
      </c>
      <c r="K116" s="1">
        <v>890</v>
      </c>
      <c r="L116" s="1">
        <v>507</v>
      </c>
      <c r="M116" s="1">
        <f t="shared" si="15"/>
        <v>1397</v>
      </c>
      <c r="N116" s="7">
        <f t="shared" si="16"/>
        <v>0.33405069344811095</v>
      </c>
      <c r="P116" s="10"/>
      <c r="Q116" s="1">
        <f t="shared" si="17"/>
        <v>4182</v>
      </c>
      <c r="R116" s="1">
        <f t="shared" si="18"/>
        <v>1397</v>
      </c>
      <c r="S116" s="1">
        <f t="shared" si="21"/>
        <v>107</v>
      </c>
      <c r="T116" s="1">
        <f t="shared" si="19"/>
        <v>0</v>
      </c>
      <c r="U116" s="1">
        <f t="shared" si="20"/>
        <v>0</v>
      </c>
    </row>
    <row r="117" spans="1:21" ht="11.25">
      <c r="A117" s="1" t="s">
        <v>246</v>
      </c>
      <c r="B117" s="1" t="s">
        <v>247</v>
      </c>
      <c r="C117" s="1">
        <v>336</v>
      </c>
      <c r="G117" s="1">
        <f t="shared" si="12"/>
        <v>336</v>
      </c>
      <c r="H117" s="11">
        <f t="shared" si="13"/>
        <v>2049.9713136</v>
      </c>
      <c r="I117" s="11">
        <f>IF(T117=1,ROUND(($R$3*G117),0))</f>
        <v>593</v>
      </c>
      <c r="J117" s="11">
        <f t="shared" si="14"/>
        <v>2642.9713136</v>
      </c>
      <c r="K117" s="1">
        <v>142</v>
      </c>
      <c r="L117" s="1">
        <v>48</v>
      </c>
      <c r="M117" s="1">
        <f t="shared" si="15"/>
        <v>190</v>
      </c>
      <c r="N117" s="7">
        <f t="shared" si="16"/>
        <v>0.5654761904761905</v>
      </c>
      <c r="P117" s="10"/>
      <c r="Q117" s="1">
        <f t="shared" si="17"/>
        <v>336</v>
      </c>
      <c r="R117" s="1">
        <f t="shared" si="18"/>
        <v>190</v>
      </c>
      <c r="S117" s="1">
        <f t="shared" si="21"/>
        <v>108</v>
      </c>
      <c r="T117" s="1">
        <f t="shared" si="19"/>
        <v>1</v>
      </c>
      <c r="U117" s="1">
        <f t="shared" si="20"/>
        <v>336</v>
      </c>
    </row>
    <row r="118" spans="1:21" ht="11.25">
      <c r="A118" s="1" t="s">
        <v>248</v>
      </c>
      <c r="B118" s="1" t="s">
        <v>249</v>
      </c>
      <c r="C118" s="1">
        <v>772</v>
      </c>
      <c r="G118" s="1">
        <f t="shared" si="12"/>
        <v>772</v>
      </c>
      <c r="H118" s="11">
        <f t="shared" si="13"/>
        <v>4710.0531372</v>
      </c>
      <c r="I118" s="11">
        <f>IF(T118=1,$R$3*G118,0)</f>
        <v>0</v>
      </c>
      <c r="J118" s="11">
        <f t="shared" si="14"/>
        <v>4710.0531372</v>
      </c>
      <c r="K118" s="1">
        <v>237</v>
      </c>
      <c r="L118" s="1">
        <v>107</v>
      </c>
      <c r="M118" s="1">
        <f t="shared" si="15"/>
        <v>344</v>
      </c>
      <c r="N118" s="7">
        <f t="shared" si="16"/>
        <v>0.44559585492227977</v>
      </c>
      <c r="P118" s="10"/>
      <c r="Q118" s="1">
        <f t="shared" si="17"/>
        <v>772</v>
      </c>
      <c r="R118" s="1">
        <f t="shared" si="18"/>
        <v>344</v>
      </c>
      <c r="S118" s="1">
        <f t="shared" si="21"/>
        <v>109</v>
      </c>
      <c r="T118" s="1">
        <f t="shared" si="19"/>
        <v>0</v>
      </c>
      <c r="U118" s="1">
        <f t="shared" si="20"/>
        <v>0</v>
      </c>
    </row>
    <row r="119" spans="1:21" ht="11.25">
      <c r="A119" s="1" t="s">
        <v>250</v>
      </c>
      <c r="B119" s="1" t="s">
        <v>251</v>
      </c>
      <c r="C119" s="1">
        <v>2724</v>
      </c>
      <c r="D119" s="1">
        <v>323</v>
      </c>
      <c r="G119" s="1">
        <f t="shared" si="12"/>
        <v>3047</v>
      </c>
      <c r="H119" s="11">
        <f t="shared" si="13"/>
        <v>18590.067239699998</v>
      </c>
      <c r="I119" s="11">
        <f>IF(T119=1,$R$3*G119,0)</f>
        <v>0</v>
      </c>
      <c r="J119" s="11">
        <f t="shared" si="14"/>
        <v>18590.067239699998</v>
      </c>
      <c r="K119" s="1">
        <v>848</v>
      </c>
      <c r="L119" s="1">
        <v>255</v>
      </c>
      <c r="M119" s="1">
        <f t="shared" si="15"/>
        <v>1103</v>
      </c>
      <c r="N119" s="7">
        <f t="shared" si="16"/>
        <v>0.40491923641703376</v>
      </c>
      <c r="P119" s="10"/>
      <c r="Q119" s="1">
        <f t="shared" si="17"/>
        <v>2724</v>
      </c>
      <c r="R119" s="1">
        <f t="shared" si="18"/>
        <v>1103</v>
      </c>
      <c r="S119" s="1">
        <f t="shared" si="21"/>
        <v>110</v>
      </c>
      <c r="T119" s="1">
        <f t="shared" si="19"/>
        <v>0</v>
      </c>
      <c r="U119" s="1">
        <f t="shared" si="20"/>
        <v>0</v>
      </c>
    </row>
    <row r="120" spans="1:21" ht="11.25">
      <c r="A120" s="1" t="s">
        <v>252</v>
      </c>
      <c r="B120" s="1" t="s">
        <v>253</v>
      </c>
      <c r="C120" s="1">
        <v>2707</v>
      </c>
      <c r="D120" s="1">
        <v>56</v>
      </c>
      <c r="G120" s="1">
        <f t="shared" si="12"/>
        <v>2763</v>
      </c>
      <c r="H120" s="11">
        <f t="shared" si="13"/>
        <v>16857.3533913</v>
      </c>
      <c r="I120" s="11">
        <f>IF(T120=1,$R$3*G120,0)</f>
        <v>0</v>
      </c>
      <c r="J120" s="11">
        <f t="shared" si="14"/>
        <v>16857.3533913</v>
      </c>
      <c r="K120" s="1">
        <v>962</v>
      </c>
      <c r="L120" s="1">
        <v>291</v>
      </c>
      <c r="M120" s="1">
        <f t="shared" si="15"/>
        <v>1253</v>
      </c>
      <c r="N120" s="7">
        <f t="shared" si="16"/>
        <v>0.462874030291836</v>
      </c>
      <c r="P120" s="10"/>
      <c r="Q120" s="1">
        <f t="shared" si="17"/>
        <v>2707</v>
      </c>
      <c r="R120" s="1">
        <f t="shared" si="18"/>
        <v>1253</v>
      </c>
      <c r="S120" s="1">
        <f t="shared" si="21"/>
        <v>111</v>
      </c>
      <c r="T120" s="1">
        <f t="shared" si="19"/>
        <v>0</v>
      </c>
      <c r="U120" s="1">
        <f t="shared" si="20"/>
        <v>0</v>
      </c>
    </row>
    <row r="121" spans="1:21" ht="11.25">
      <c r="A121" s="1" t="s">
        <v>254</v>
      </c>
      <c r="B121" s="1" t="s">
        <v>255</v>
      </c>
      <c r="C121" s="1">
        <v>497</v>
      </c>
      <c r="G121" s="1">
        <f t="shared" si="12"/>
        <v>497</v>
      </c>
      <c r="H121" s="11">
        <f t="shared" si="13"/>
        <v>3032.2492346999998</v>
      </c>
      <c r="I121" s="11">
        <f>IF(T121=1,ROUND(($R$3*G121),0))</f>
        <v>877</v>
      </c>
      <c r="J121" s="11">
        <f t="shared" si="14"/>
        <v>3909.2492346999998</v>
      </c>
      <c r="K121" s="1">
        <v>340</v>
      </c>
      <c r="L121" s="1">
        <v>16</v>
      </c>
      <c r="M121" s="1">
        <f t="shared" si="15"/>
        <v>356</v>
      </c>
      <c r="N121" s="7">
        <f t="shared" si="16"/>
        <v>0.716297786720322</v>
      </c>
      <c r="P121" s="10"/>
      <c r="Q121" s="1">
        <f t="shared" si="17"/>
        <v>497</v>
      </c>
      <c r="R121" s="1">
        <f t="shared" si="18"/>
        <v>356</v>
      </c>
      <c r="S121" s="1">
        <f t="shared" si="21"/>
        <v>112</v>
      </c>
      <c r="T121" s="1">
        <f t="shared" si="19"/>
        <v>1</v>
      </c>
      <c r="U121" s="1">
        <f t="shared" si="20"/>
        <v>497</v>
      </c>
    </row>
    <row r="122" spans="1:21" ht="11.25">
      <c r="A122" s="1" t="s">
        <v>256</v>
      </c>
      <c r="B122" s="1" t="s">
        <v>257</v>
      </c>
      <c r="C122" s="1">
        <v>2800</v>
      </c>
      <c r="G122" s="1">
        <f t="shared" si="12"/>
        <v>2800</v>
      </c>
      <c r="H122" s="11">
        <f t="shared" si="13"/>
        <v>17083.09428</v>
      </c>
      <c r="I122" s="11">
        <f>IF(T122=1,ROUND(($R$3*G122),0))</f>
        <v>4942</v>
      </c>
      <c r="J122" s="11">
        <f t="shared" si="14"/>
        <v>22025.09428</v>
      </c>
      <c r="K122" s="1">
        <v>1480</v>
      </c>
      <c r="L122" s="1">
        <v>142</v>
      </c>
      <c r="M122" s="1">
        <f t="shared" si="15"/>
        <v>1622</v>
      </c>
      <c r="N122" s="7">
        <f t="shared" si="16"/>
        <v>0.5792857142857143</v>
      </c>
      <c r="P122" s="10"/>
      <c r="Q122" s="1">
        <f t="shared" si="17"/>
        <v>2800</v>
      </c>
      <c r="R122" s="1">
        <f t="shared" si="18"/>
        <v>1622</v>
      </c>
      <c r="S122" s="1">
        <f t="shared" si="21"/>
        <v>113</v>
      </c>
      <c r="T122" s="1">
        <f t="shared" si="19"/>
        <v>1</v>
      </c>
      <c r="U122" s="1">
        <f t="shared" si="20"/>
        <v>2800</v>
      </c>
    </row>
    <row r="123" spans="1:21" ht="11.25">
      <c r="A123" s="1" t="s">
        <v>258</v>
      </c>
      <c r="B123" s="1" t="s">
        <v>259</v>
      </c>
      <c r="C123" s="1">
        <v>209</v>
      </c>
      <c r="G123" s="1">
        <f t="shared" si="12"/>
        <v>209</v>
      </c>
      <c r="H123" s="11">
        <f t="shared" si="13"/>
        <v>1275.1309658999999</v>
      </c>
      <c r="I123" s="11">
        <f>IF(T123=1,ROUND(($R$3*G123),0))</f>
        <v>369</v>
      </c>
      <c r="J123" s="11">
        <f t="shared" si="14"/>
        <v>1644.1309658999999</v>
      </c>
      <c r="K123" s="1">
        <v>140</v>
      </c>
      <c r="L123" s="1">
        <v>16</v>
      </c>
      <c r="M123" s="1">
        <f t="shared" si="15"/>
        <v>156</v>
      </c>
      <c r="N123" s="7">
        <f t="shared" si="16"/>
        <v>0.7464114832535885</v>
      </c>
      <c r="P123" s="10"/>
      <c r="Q123" s="1">
        <f t="shared" si="17"/>
        <v>209</v>
      </c>
      <c r="R123" s="1">
        <f t="shared" si="18"/>
        <v>156</v>
      </c>
      <c r="S123" s="1">
        <f t="shared" si="21"/>
        <v>114</v>
      </c>
      <c r="T123" s="1">
        <f t="shared" si="19"/>
        <v>1</v>
      </c>
      <c r="U123" s="1">
        <f t="shared" si="20"/>
        <v>209</v>
      </c>
    </row>
    <row r="124" spans="1:21" ht="11.25">
      <c r="A124" s="1" t="s">
        <v>260</v>
      </c>
      <c r="B124" s="1" t="s">
        <v>261</v>
      </c>
      <c r="C124" s="1">
        <v>476</v>
      </c>
      <c r="G124" s="1">
        <f t="shared" si="12"/>
        <v>476</v>
      </c>
      <c r="H124" s="11">
        <f t="shared" si="13"/>
        <v>2904.1260276</v>
      </c>
      <c r="I124" s="11">
        <f>IF(T124=1,ROUND(($R$3*G124),0))</f>
        <v>840</v>
      </c>
      <c r="J124" s="11">
        <f t="shared" si="14"/>
        <v>3744.1260276</v>
      </c>
      <c r="K124" s="1">
        <v>187</v>
      </c>
      <c r="L124" s="1">
        <v>58</v>
      </c>
      <c r="M124" s="1">
        <f t="shared" si="15"/>
        <v>245</v>
      </c>
      <c r="N124" s="7">
        <f t="shared" si="16"/>
        <v>0.5147058823529411</v>
      </c>
      <c r="P124" s="10"/>
      <c r="Q124" s="1">
        <f t="shared" si="17"/>
        <v>476</v>
      </c>
      <c r="R124" s="1">
        <f t="shared" si="18"/>
        <v>245</v>
      </c>
      <c r="S124" s="1">
        <f t="shared" si="21"/>
        <v>115</v>
      </c>
      <c r="T124" s="1">
        <f t="shared" si="19"/>
        <v>1</v>
      </c>
      <c r="U124" s="1">
        <f t="shared" si="20"/>
        <v>476</v>
      </c>
    </row>
    <row r="125" spans="1:21" ht="11.25">
      <c r="A125" s="1" t="s">
        <v>262</v>
      </c>
      <c r="B125" s="1" t="s">
        <v>263</v>
      </c>
      <c r="C125" s="1">
        <v>1040</v>
      </c>
      <c r="G125" s="1">
        <f t="shared" si="12"/>
        <v>1040</v>
      </c>
      <c r="H125" s="11">
        <f t="shared" si="13"/>
        <v>6345.149304</v>
      </c>
      <c r="I125" s="11">
        <f>IF(T125=1,$R$3*G125,0)</f>
        <v>0</v>
      </c>
      <c r="J125" s="11">
        <f t="shared" si="14"/>
        <v>6345.149304</v>
      </c>
      <c r="K125" s="1">
        <v>314</v>
      </c>
      <c r="L125" s="1">
        <v>99</v>
      </c>
      <c r="M125" s="1">
        <f t="shared" si="15"/>
        <v>413</v>
      </c>
      <c r="N125" s="7">
        <f t="shared" si="16"/>
        <v>0.3971153846153846</v>
      </c>
      <c r="P125" s="10"/>
      <c r="Q125" s="1">
        <f t="shared" si="17"/>
        <v>1040</v>
      </c>
      <c r="R125" s="1">
        <f t="shared" si="18"/>
        <v>413</v>
      </c>
      <c r="S125" s="1">
        <f t="shared" si="21"/>
        <v>116</v>
      </c>
      <c r="T125" s="1">
        <f t="shared" si="19"/>
        <v>0</v>
      </c>
      <c r="U125" s="1">
        <f t="shared" si="20"/>
        <v>0</v>
      </c>
    </row>
    <row r="126" spans="1:21" ht="11.25">
      <c r="A126" s="1" t="s">
        <v>264</v>
      </c>
      <c r="B126" s="1" t="s">
        <v>265</v>
      </c>
      <c r="C126" s="1">
        <v>1029</v>
      </c>
      <c r="G126" s="1">
        <f t="shared" si="12"/>
        <v>1029</v>
      </c>
      <c r="H126" s="11">
        <f t="shared" si="13"/>
        <v>6278.0371479</v>
      </c>
      <c r="I126" s="11">
        <f>IF(T126=1,$R$3*G126,0)</f>
        <v>0</v>
      </c>
      <c r="J126" s="11">
        <f t="shared" si="14"/>
        <v>6278.0371479</v>
      </c>
      <c r="K126" s="1">
        <v>291</v>
      </c>
      <c r="L126" s="1">
        <v>77</v>
      </c>
      <c r="M126" s="1">
        <f t="shared" si="15"/>
        <v>368</v>
      </c>
      <c r="N126" s="7">
        <f t="shared" si="16"/>
        <v>0.3576287657920311</v>
      </c>
      <c r="P126" s="10"/>
      <c r="Q126" s="1">
        <f t="shared" si="17"/>
        <v>1029</v>
      </c>
      <c r="R126" s="1">
        <f t="shared" si="18"/>
        <v>368</v>
      </c>
      <c r="S126" s="1">
        <f t="shared" si="21"/>
        <v>117</v>
      </c>
      <c r="T126" s="1">
        <f t="shared" si="19"/>
        <v>0</v>
      </c>
      <c r="U126" s="1">
        <f t="shared" si="20"/>
        <v>0</v>
      </c>
    </row>
    <row r="127" spans="1:21" ht="11.25">
      <c r="A127" s="1" t="s">
        <v>266</v>
      </c>
      <c r="B127" s="1" t="s">
        <v>267</v>
      </c>
      <c r="C127" s="1">
        <v>832</v>
      </c>
      <c r="G127" s="1">
        <f t="shared" si="12"/>
        <v>832</v>
      </c>
      <c r="H127" s="11">
        <f t="shared" si="13"/>
        <v>5076.1194432</v>
      </c>
      <c r="I127" s="11">
        <f>IF(T127=1,$R$3*G127,0)</f>
        <v>0</v>
      </c>
      <c r="J127" s="11">
        <f t="shared" si="14"/>
        <v>5076.1194432</v>
      </c>
      <c r="K127" s="1">
        <v>171</v>
      </c>
      <c r="L127" s="1">
        <v>72</v>
      </c>
      <c r="M127" s="1">
        <f t="shared" si="15"/>
        <v>243</v>
      </c>
      <c r="N127" s="7">
        <f t="shared" si="16"/>
        <v>0.2920673076923077</v>
      </c>
      <c r="P127" s="10"/>
      <c r="Q127" s="1">
        <f t="shared" si="17"/>
        <v>832</v>
      </c>
      <c r="R127" s="1">
        <f t="shared" si="18"/>
        <v>243</v>
      </c>
      <c r="S127" s="1">
        <f t="shared" si="21"/>
        <v>118</v>
      </c>
      <c r="T127" s="1">
        <f t="shared" si="19"/>
        <v>0</v>
      </c>
      <c r="U127" s="1">
        <f t="shared" si="20"/>
        <v>0</v>
      </c>
    </row>
    <row r="128" spans="1:21" ht="11.25">
      <c r="A128" s="1" t="s">
        <v>268</v>
      </c>
      <c r="B128" s="1" t="s">
        <v>269</v>
      </c>
      <c r="C128" s="1">
        <v>2216</v>
      </c>
      <c r="G128" s="1">
        <f t="shared" si="12"/>
        <v>2216</v>
      </c>
      <c r="H128" s="11">
        <f t="shared" si="13"/>
        <v>13520.0489016</v>
      </c>
      <c r="I128" s="11">
        <f>IF(T128=1,ROUND(($R$3*G128),0))</f>
        <v>3911</v>
      </c>
      <c r="J128" s="11">
        <f t="shared" si="14"/>
        <v>17431.0489016</v>
      </c>
      <c r="K128" s="1">
        <v>903</v>
      </c>
      <c r="L128" s="1">
        <v>243</v>
      </c>
      <c r="M128" s="1">
        <f t="shared" si="15"/>
        <v>1146</v>
      </c>
      <c r="N128" s="7">
        <f t="shared" si="16"/>
        <v>0.5171480144404332</v>
      </c>
      <c r="P128" s="10"/>
      <c r="Q128" s="1">
        <f t="shared" si="17"/>
        <v>2216</v>
      </c>
      <c r="R128" s="1">
        <f t="shared" si="18"/>
        <v>1146</v>
      </c>
      <c r="S128" s="1">
        <f t="shared" si="21"/>
        <v>119</v>
      </c>
      <c r="T128" s="1">
        <f t="shared" si="19"/>
        <v>1</v>
      </c>
      <c r="U128" s="1">
        <f t="shared" si="20"/>
        <v>2216</v>
      </c>
    </row>
    <row r="129" spans="1:21" ht="11.25">
      <c r="A129" s="1" t="s">
        <v>270</v>
      </c>
      <c r="B129" s="1" t="s">
        <v>271</v>
      </c>
      <c r="C129" s="1">
        <v>381</v>
      </c>
      <c r="G129" s="1">
        <f t="shared" si="12"/>
        <v>381</v>
      </c>
      <c r="H129" s="11">
        <f t="shared" si="13"/>
        <v>2324.5210431</v>
      </c>
      <c r="I129" s="11">
        <f>IF(T129=1,$R$3*G129,0)</f>
        <v>0</v>
      </c>
      <c r="J129" s="11">
        <f t="shared" si="14"/>
        <v>2324.5210431</v>
      </c>
      <c r="K129" s="1">
        <v>61</v>
      </c>
      <c r="L129" s="1">
        <v>39</v>
      </c>
      <c r="M129" s="1">
        <f t="shared" si="15"/>
        <v>100</v>
      </c>
      <c r="N129" s="7">
        <f t="shared" si="16"/>
        <v>0.26246719160104987</v>
      </c>
      <c r="P129" s="10"/>
      <c r="Q129" s="1">
        <f t="shared" si="17"/>
        <v>381</v>
      </c>
      <c r="R129" s="1">
        <f t="shared" si="18"/>
        <v>100</v>
      </c>
      <c r="S129" s="1">
        <f t="shared" si="21"/>
        <v>120</v>
      </c>
      <c r="T129" s="1">
        <f t="shared" si="19"/>
        <v>0</v>
      </c>
      <c r="U129" s="1">
        <f t="shared" si="20"/>
        <v>0</v>
      </c>
    </row>
    <row r="130" spans="1:21" ht="11.25">
      <c r="A130" s="1" t="s">
        <v>272</v>
      </c>
      <c r="B130" s="1" t="s">
        <v>273</v>
      </c>
      <c r="C130" s="1">
        <v>568</v>
      </c>
      <c r="G130" s="1">
        <f t="shared" si="12"/>
        <v>568</v>
      </c>
      <c r="H130" s="11">
        <f t="shared" si="13"/>
        <v>3465.4276968</v>
      </c>
      <c r="I130" s="11">
        <f>IF(T130=1,$R$3*G130,0)</f>
        <v>0</v>
      </c>
      <c r="J130" s="11">
        <f t="shared" si="14"/>
        <v>3465.4276968</v>
      </c>
      <c r="K130" s="1">
        <v>156</v>
      </c>
      <c r="L130" s="1">
        <v>57</v>
      </c>
      <c r="M130" s="1">
        <f t="shared" si="15"/>
        <v>213</v>
      </c>
      <c r="N130" s="7">
        <f t="shared" si="16"/>
        <v>0.375</v>
      </c>
      <c r="P130" s="10"/>
      <c r="Q130" s="1">
        <f t="shared" si="17"/>
        <v>568</v>
      </c>
      <c r="R130" s="1">
        <f t="shared" si="18"/>
        <v>213</v>
      </c>
      <c r="S130" s="1">
        <f t="shared" si="21"/>
        <v>121</v>
      </c>
      <c r="T130" s="1">
        <f t="shared" si="19"/>
        <v>0</v>
      </c>
      <c r="U130" s="1">
        <f t="shared" si="20"/>
        <v>0</v>
      </c>
    </row>
    <row r="131" spans="1:21" ht="11.25">
      <c r="A131" s="1" t="s">
        <v>274</v>
      </c>
      <c r="B131" s="1" t="s">
        <v>275</v>
      </c>
      <c r="C131" s="1">
        <v>510</v>
      </c>
      <c r="G131" s="1">
        <f t="shared" si="12"/>
        <v>510</v>
      </c>
      <c r="H131" s="11">
        <f t="shared" si="13"/>
        <v>3111.563601</v>
      </c>
      <c r="I131" s="11">
        <f>IF(T131=1,ROUND(($R$3*G131),0))</f>
        <v>900</v>
      </c>
      <c r="J131" s="11">
        <f t="shared" si="14"/>
        <v>4011.563601</v>
      </c>
      <c r="K131" s="1">
        <v>244</v>
      </c>
      <c r="L131" s="1">
        <v>52</v>
      </c>
      <c r="M131" s="1">
        <f t="shared" si="15"/>
        <v>296</v>
      </c>
      <c r="N131" s="7">
        <f t="shared" si="16"/>
        <v>0.5803921568627451</v>
      </c>
      <c r="P131" s="10"/>
      <c r="Q131" s="1">
        <f t="shared" si="17"/>
        <v>510</v>
      </c>
      <c r="R131" s="1">
        <f t="shared" si="18"/>
        <v>296</v>
      </c>
      <c r="S131" s="1">
        <f t="shared" si="21"/>
        <v>122</v>
      </c>
      <c r="T131" s="1">
        <f t="shared" si="19"/>
        <v>1</v>
      </c>
      <c r="U131" s="1">
        <f t="shared" si="20"/>
        <v>510</v>
      </c>
    </row>
    <row r="132" spans="1:21" ht="11.25">
      <c r="A132" s="1" t="s">
        <v>276</v>
      </c>
      <c r="B132" s="1" t="s">
        <v>277</v>
      </c>
      <c r="C132" s="1">
        <v>1875</v>
      </c>
      <c r="G132" s="1">
        <f t="shared" si="12"/>
        <v>1875</v>
      </c>
      <c r="H132" s="11">
        <f t="shared" si="13"/>
        <v>11439.5720625</v>
      </c>
      <c r="I132" s="11">
        <f>IF(T132=1,$R$3*G132,0)</f>
        <v>0</v>
      </c>
      <c r="J132" s="11">
        <f t="shared" si="14"/>
        <v>11439.5720625</v>
      </c>
      <c r="K132" s="1">
        <v>754</v>
      </c>
      <c r="L132" s="1">
        <v>140</v>
      </c>
      <c r="M132" s="1">
        <f t="shared" si="15"/>
        <v>894</v>
      </c>
      <c r="N132" s="7">
        <f t="shared" si="16"/>
        <v>0.4768</v>
      </c>
      <c r="P132" s="10"/>
      <c r="Q132" s="1">
        <f t="shared" si="17"/>
        <v>1875</v>
      </c>
      <c r="R132" s="1">
        <f t="shared" si="18"/>
        <v>894</v>
      </c>
      <c r="S132" s="1">
        <f t="shared" si="21"/>
        <v>123</v>
      </c>
      <c r="T132" s="1">
        <f t="shared" si="19"/>
        <v>0</v>
      </c>
      <c r="U132" s="1">
        <f t="shared" si="20"/>
        <v>0</v>
      </c>
    </row>
    <row r="133" spans="1:21" ht="11.25">
      <c r="A133" s="1" t="s">
        <v>278</v>
      </c>
      <c r="B133" s="1" t="s">
        <v>279</v>
      </c>
      <c r="C133" s="1">
        <v>110</v>
      </c>
      <c r="G133" s="1">
        <f t="shared" si="12"/>
        <v>110</v>
      </c>
      <c r="H133" s="11">
        <f t="shared" si="13"/>
        <v>671.1215609999999</v>
      </c>
      <c r="I133" s="11">
        <f>IF(T133=1,ROUND(($R$3*G133),0))+1</f>
        <v>195</v>
      </c>
      <c r="J133" s="11">
        <f t="shared" si="14"/>
        <v>866.1215609999999</v>
      </c>
      <c r="K133" s="1">
        <v>49</v>
      </c>
      <c r="L133" s="1">
        <v>9</v>
      </c>
      <c r="M133" s="1">
        <f t="shared" si="15"/>
        <v>58</v>
      </c>
      <c r="N133" s="7">
        <f t="shared" si="16"/>
        <v>0.5272727272727272</v>
      </c>
      <c r="P133" s="10"/>
      <c r="Q133" s="1">
        <f t="shared" si="17"/>
        <v>110</v>
      </c>
      <c r="R133" s="1">
        <f t="shared" si="18"/>
        <v>58</v>
      </c>
      <c r="S133" s="1">
        <f t="shared" si="21"/>
        <v>124</v>
      </c>
      <c r="T133" s="1">
        <f t="shared" si="19"/>
        <v>1</v>
      </c>
      <c r="U133" s="1">
        <f t="shared" si="20"/>
        <v>110</v>
      </c>
    </row>
    <row r="134" spans="1:21" ht="11.25">
      <c r="A134" s="1" t="s">
        <v>280</v>
      </c>
      <c r="B134" s="1" t="s">
        <v>281</v>
      </c>
      <c r="C134" s="1">
        <v>2022</v>
      </c>
      <c r="G134" s="1">
        <f t="shared" si="12"/>
        <v>2022</v>
      </c>
      <c r="H134" s="11">
        <f t="shared" si="13"/>
        <v>12336.4345122</v>
      </c>
      <c r="I134" s="11">
        <f>IF(T134=1,$R$3*G134,0)</f>
        <v>0</v>
      </c>
      <c r="J134" s="11">
        <f t="shared" si="14"/>
        <v>12336.4345122</v>
      </c>
      <c r="K134" s="1">
        <v>563</v>
      </c>
      <c r="L134" s="1">
        <v>147</v>
      </c>
      <c r="M134" s="1">
        <f t="shared" si="15"/>
        <v>710</v>
      </c>
      <c r="N134" s="7">
        <f t="shared" si="16"/>
        <v>0.35113748763600394</v>
      </c>
      <c r="P134" s="10"/>
      <c r="Q134" s="1">
        <f t="shared" si="17"/>
        <v>2022</v>
      </c>
      <c r="R134" s="1">
        <f t="shared" si="18"/>
        <v>710</v>
      </c>
      <c r="S134" s="1">
        <f t="shared" si="21"/>
        <v>125</v>
      </c>
      <c r="T134" s="1">
        <f t="shared" si="19"/>
        <v>0</v>
      </c>
      <c r="U134" s="1">
        <f t="shared" si="20"/>
        <v>0</v>
      </c>
    </row>
    <row r="135" spans="1:21" ht="11.25">
      <c r="A135" s="1" t="s">
        <v>282</v>
      </c>
      <c r="B135" s="1" t="s">
        <v>283</v>
      </c>
      <c r="C135" s="1">
        <v>282</v>
      </c>
      <c r="G135" s="1">
        <f t="shared" si="12"/>
        <v>282</v>
      </c>
      <c r="H135" s="11">
        <f t="shared" si="13"/>
        <v>1720.5116381999999</v>
      </c>
      <c r="I135" s="11">
        <f>IF(T135=1,$R$3*G135,0)</f>
        <v>0</v>
      </c>
      <c r="J135" s="11">
        <f t="shared" si="14"/>
        <v>1720.5116381999999</v>
      </c>
      <c r="K135" s="1">
        <v>94</v>
      </c>
      <c r="L135" s="1">
        <v>42</v>
      </c>
      <c r="M135" s="1">
        <f t="shared" si="15"/>
        <v>136</v>
      </c>
      <c r="N135" s="7">
        <f t="shared" si="16"/>
        <v>0.48226950354609927</v>
      </c>
      <c r="P135" s="10"/>
      <c r="Q135" s="1">
        <f t="shared" si="17"/>
        <v>282</v>
      </c>
      <c r="R135" s="1">
        <f t="shared" si="18"/>
        <v>136</v>
      </c>
      <c r="S135" s="1">
        <f t="shared" si="21"/>
        <v>126</v>
      </c>
      <c r="T135" s="1">
        <f t="shared" si="19"/>
        <v>0</v>
      </c>
      <c r="U135" s="1">
        <f t="shared" si="20"/>
        <v>0</v>
      </c>
    </row>
    <row r="136" spans="1:21" ht="11.25">
      <c r="A136" s="1" t="s">
        <v>284</v>
      </c>
      <c r="B136" s="1" t="s">
        <v>285</v>
      </c>
      <c r="C136" s="1">
        <v>421</v>
      </c>
      <c r="G136" s="1">
        <f t="shared" si="12"/>
        <v>421</v>
      </c>
      <c r="H136" s="11">
        <f t="shared" si="13"/>
        <v>2568.5652471</v>
      </c>
      <c r="I136" s="11">
        <f>IF(T136=1,ROUND(($R$3*G136),0))</f>
        <v>743</v>
      </c>
      <c r="J136" s="11">
        <f t="shared" si="14"/>
        <v>3311.5652471</v>
      </c>
      <c r="K136" s="1">
        <v>182</v>
      </c>
      <c r="L136" s="1">
        <v>53</v>
      </c>
      <c r="M136" s="1">
        <f t="shared" si="15"/>
        <v>235</v>
      </c>
      <c r="N136" s="7">
        <f t="shared" si="16"/>
        <v>0.5581947743467933</v>
      </c>
      <c r="P136" s="10"/>
      <c r="Q136" s="1">
        <f t="shared" si="17"/>
        <v>421</v>
      </c>
      <c r="R136" s="1">
        <f t="shared" si="18"/>
        <v>235</v>
      </c>
      <c r="S136" s="1">
        <f t="shared" si="21"/>
        <v>127</v>
      </c>
      <c r="T136" s="1">
        <f t="shared" si="19"/>
        <v>1</v>
      </c>
      <c r="U136" s="1">
        <f t="shared" si="20"/>
        <v>421</v>
      </c>
    </row>
    <row r="137" spans="1:21" ht="11.25">
      <c r="A137" s="1" t="s">
        <v>286</v>
      </c>
      <c r="B137" s="1" t="s">
        <v>287</v>
      </c>
      <c r="C137" s="1">
        <v>562</v>
      </c>
      <c r="G137" s="1">
        <f t="shared" si="12"/>
        <v>562</v>
      </c>
      <c r="H137" s="11">
        <f t="shared" si="13"/>
        <v>3428.8210662</v>
      </c>
      <c r="I137" s="11">
        <f>IF(T137=1,ROUND(($R$3*G137),0))</f>
        <v>992</v>
      </c>
      <c r="J137" s="11">
        <f t="shared" si="14"/>
        <v>4420.8210662</v>
      </c>
      <c r="K137" s="1">
        <v>193</v>
      </c>
      <c r="L137" s="1">
        <v>97</v>
      </c>
      <c r="M137" s="1">
        <f t="shared" si="15"/>
        <v>290</v>
      </c>
      <c r="N137" s="7">
        <f t="shared" si="16"/>
        <v>0.5160142348754448</v>
      </c>
      <c r="P137" s="10"/>
      <c r="Q137" s="1">
        <f t="shared" si="17"/>
        <v>562</v>
      </c>
      <c r="R137" s="1">
        <f t="shared" si="18"/>
        <v>290</v>
      </c>
      <c r="S137" s="1">
        <f t="shared" si="21"/>
        <v>128</v>
      </c>
      <c r="T137" s="1">
        <f t="shared" si="19"/>
        <v>1</v>
      </c>
      <c r="U137" s="1">
        <f t="shared" si="20"/>
        <v>562</v>
      </c>
    </row>
    <row r="138" spans="1:21" ht="11.25">
      <c r="A138" s="1" t="s">
        <v>288</v>
      </c>
      <c r="B138" s="1" t="s">
        <v>289</v>
      </c>
      <c r="C138" s="1">
        <v>1322</v>
      </c>
      <c r="G138" s="1">
        <f t="shared" si="12"/>
        <v>1322</v>
      </c>
      <c r="H138" s="11">
        <f t="shared" si="13"/>
        <v>8065.6609422</v>
      </c>
      <c r="I138" s="11">
        <f>IF(T138=1,$R$3*G138,0)</f>
        <v>0</v>
      </c>
      <c r="J138" s="11">
        <f t="shared" si="14"/>
        <v>8065.6609422</v>
      </c>
      <c r="K138" s="1">
        <v>416</v>
      </c>
      <c r="L138" s="1">
        <v>181</v>
      </c>
      <c r="M138" s="1">
        <f t="shared" si="15"/>
        <v>597</v>
      </c>
      <c r="N138" s="7">
        <f t="shared" si="16"/>
        <v>0.451588502269289</v>
      </c>
      <c r="P138" s="10"/>
      <c r="Q138" s="1">
        <f t="shared" si="17"/>
        <v>1322</v>
      </c>
      <c r="R138" s="1">
        <f t="shared" si="18"/>
        <v>597</v>
      </c>
      <c r="S138" s="1">
        <f t="shared" si="21"/>
        <v>129</v>
      </c>
      <c r="T138" s="1">
        <f t="shared" si="19"/>
        <v>0</v>
      </c>
      <c r="U138" s="1">
        <f t="shared" si="20"/>
        <v>0</v>
      </c>
    </row>
    <row r="139" spans="1:21" ht="11.25">
      <c r="A139" s="1" t="s">
        <v>290</v>
      </c>
      <c r="B139" s="1" t="s">
        <v>291</v>
      </c>
      <c r="C139" s="1">
        <v>361</v>
      </c>
      <c r="G139" s="1">
        <f aca="true" t="shared" si="23" ref="G139:G202">+C139+D139</f>
        <v>361</v>
      </c>
      <c r="H139" s="11">
        <f aca="true" t="shared" si="24" ref="H139:H202">+G139*$R$2</f>
        <v>2202.4989411</v>
      </c>
      <c r="I139" s="11">
        <f>IF(T139=1,ROUND(($R$3*G139),0))</f>
        <v>637</v>
      </c>
      <c r="J139" s="11">
        <f aca="true" t="shared" si="25" ref="J139:J203">+H139+I139</f>
        <v>2839.4989411</v>
      </c>
      <c r="K139" s="1">
        <v>128</v>
      </c>
      <c r="L139" s="1">
        <v>60</v>
      </c>
      <c r="M139" s="1">
        <f aca="true" t="shared" si="26" ref="M139:M202">+K139+L139</f>
        <v>188</v>
      </c>
      <c r="N139" s="7">
        <f aca="true" t="shared" si="27" ref="N139:N202">+R139/Q139</f>
        <v>0.5207756232686981</v>
      </c>
      <c r="P139" s="10"/>
      <c r="Q139" s="1">
        <f aca="true" t="shared" si="28" ref="Q139:Q202">+C139</f>
        <v>361</v>
      </c>
      <c r="R139" s="1">
        <f aca="true" t="shared" si="29" ref="R139:R202">+E139+F139+K139+L139</f>
        <v>188</v>
      </c>
      <c r="S139" s="1">
        <f t="shared" si="21"/>
        <v>130</v>
      </c>
      <c r="T139" s="1">
        <f aca="true" t="shared" si="30" ref="T139:T202">IF(N139&gt;0.4999,1,0)</f>
        <v>1</v>
      </c>
      <c r="U139" s="1">
        <f aca="true" t="shared" si="31" ref="U139:U202">IF(N139&gt;0.4999,+G139,0)</f>
        <v>361</v>
      </c>
    </row>
    <row r="140" spans="1:21" ht="11.25">
      <c r="A140" s="1" t="s">
        <v>292</v>
      </c>
      <c r="B140" s="1" t="s">
        <v>293</v>
      </c>
      <c r="C140" s="1">
        <v>603</v>
      </c>
      <c r="G140" s="1">
        <f t="shared" si="23"/>
        <v>603</v>
      </c>
      <c r="H140" s="11">
        <f t="shared" si="24"/>
        <v>3678.9663753</v>
      </c>
      <c r="I140" s="11">
        <f>IF(T140=1,$R$3*G140,0)</f>
        <v>0</v>
      </c>
      <c r="J140" s="11">
        <f t="shared" si="25"/>
        <v>3678.9663753</v>
      </c>
      <c r="K140" s="1">
        <v>225</v>
      </c>
      <c r="L140" s="1">
        <v>67</v>
      </c>
      <c r="M140" s="1">
        <f t="shared" si="26"/>
        <v>292</v>
      </c>
      <c r="N140" s="7">
        <f t="shared" si="27"/>
        <v>0.4842454394693201</v>
      </c>
      <c r="P140" s="10"/>
      <c r="Q140" s="1">
        <f t="shared" si="28"/>
        <v>603</v>
      </c>
      <c r="R140" s="1">
        <f t="shared" si="29"/>
        <v>292</v>
      </c>
      <c r="S140" s="1">
        <f aca="true" t="shared" si="32" ref="S140:S203">+S139+1</f>
        <v>131</v>
      </c>
      <c r="T140" s="1">
        <f t="shared" si="30"/>
        <v>0</v>
      </c>
      <c r="U140" s="1">
        <f t="shared" si="31"/>
        <v>0</v>
      </c>
    </row>
    <row r="141" spans="1:21" ht="11.25">
      <c r="A141" s="1" t="s">
        <v>294</v>
      </c>
      <c r="B141" s="1" t="s">
        <v>295</v>
      </c>
      <c r="C141" s="1">
        <v>560</v>
      </c>
      <c r="G141" s="1">
        <f t="shared" si="23"/>
        <v>560</v>
      </c>
      <c r="H141" s="11">
        <f t="shared" si="24"/>
        <v>3416.618856</v>
      </c>
      <c r="I141" s="11">
        <f>IF(T141=1,$R$3*G141,0)</f>
        <v>0</v>
      </c>
      <c r="J141" s="11">
        <f t="shared" si="25"/>
        <v>3416.618856</v>
      </c>
      <c r="K141" s="1">
        <v>212</v>
      </c>
      <c r="L141" s="1">
        <v>57</v>
      </c>
      <c r="M141" s="1">
        <f t="shared" si="26"/>
        <v>269</v>
      </c>
      <c r="N141" s="7">
        <f t="shared" si="27"/>
        <v>0.48035714285714287</v>
      </c>
      <c r="P141" s="10"/>
      <c r="Q141" s="1">
        <f t="shared" si="28"/>
        <v>560</v>
      </c>
      <c r="R141" s="1">
        <f t="shared" si="29"/>
        <v>269</v>
      </c>
      <c r="S141" s="1">
        <f t="shared" si="32"/>
        <v>132</v>
      </c>
      <c r="T141" s="1">
        <f t="shared" si="30"/>
        <v>0</v>
      </c>
      <c r="U141" s="1">
        <f t="shared" si="31"/>
        <v>0</v>
      </c>
    </row>
    <row r="142" spans="1:21" ht="11.25">
      <c r="A142" s="1" t="s">
        <v>296</v>
      </c>
      <c r="B142" s="1" t="s">
        <v>297</v>
      </c>
      <c r="C142" s="1">
        <v>535</v>
      </c>
      <c r="G142" s="1">
        <f t="shared" si="23"/>
        <v>535</v>
      </c>
      <c r="H142" s="11">
        <f t="shared" si="24"/>
        <v>3264.0912285</v>
      </c>
      <c r="I142" s="11">
        <f>IF(T142=1,$R$3*G142,0)</f>
        <v>0</v>
      </c>
      <c r="J142" s="11">
        <f t="shared" si="25"/>
        <v>3264.0912285</v>
      </c>
      <c r="K142" s="1">
        <v>154</v>
      </c>
      <c r="L142" s="1">
        <v>51</v>
      </c>
      <c r="M142" s="1">
        <f t="shared" si="26"/>
        <v>205</v>
      </c>
      <c r="N142" s="7">
        <f t="shared" si="27"/>
        <v>0.38317757009345793</v>
      </c>
      <c r="P142" s="10"/>
      <c r="Q142" s="1">
        <f t="shared" si="28"/>
        <v>535</v>
      </c>
      <c r="R142" s="1">
        <f t="shared" si="29"/>
        <v>205</v>
      </c>
      <c r="S142" s="1">
        <f t="shared" si="32"/>
        <v>133</v>
      </c>
      <c r="T142" s="1">
        <f t="shared" si="30"/>
        <v>0</v>
      </c>
      <c r="U142" s="1">
        <f t="shared" si="31"/>
        <v>0</v>
      </c>
    </row>
    <row r="143" spans="1:21" ht="11.25">
      <c r="A143" s="1" t="s">
        <v>298</v>
      </c>
      <c r="B143" s="1" t="s">
        <v>299</v>
      </c>
      <c r="C143" s="1">
        <v>316</v>
      </c>
      <c r="G143" s="1">
        <f t="shared" si="23"/>
        <v>316</v>
      </c>
      <c r="H143" s="11">
        <f t="shared" si="24"/>
        <v>1927.9492116</v>
      </c>
      <c r="I143" s="11">
        <f>IF(T143=1,ROUND(($R$3*G143),0))</f>
        <v>558</v>
      </c>
      <c r="J143" s="11">
        <f t="shared" si="25"/>
        <v>2485.9492116</v>
      </c>
      <c r="K143" s="1">
        <v>135</v>
      </c>
      <c r="L143" s="1">
        <v>39</v>
      </c>
      <c r="M143" s="1">
        <f t="shared" si="26"/>
        <v>174</v>
      </c>
      <c r="N143" s="7">
        <f t="shared" si="27"/>
        <v>0.5506329113924051</v>
      </c>
      <c r="P143" s="10"/>
      <c r="Q143" s="1">
        <f t="shared" si="28"/>
        <v>316</v>
      </c>
      <c r="R143" s="1">
        <f t="shared" si="29"/>
        <v>174</v>
      </c>
      <c r="S143" s="1">
        <f t="shared" si="32"/>
        <v>134</v>
      </c>
      <c r="T143" s="1">
        <f t="shared" si="30"/>
        <v>1</v>
      </c>
      <c r="U143" s="1">
        <f t="shared" si="31"/>
        <v>316</v>
      </c>
    </row>
    <row r="144" spans="1:21" ht="11.25">
      <c r="A144" s="1" t="s">
        <v>300</v>
      </c>
      <c r="B144" s="1" t="s">
        <v>301</v>
      </c>
      <c r="C144" s="1">
        <v>551</v>
      </c>
      <c r="G144" s="1">
        <f t="shared" si="23"/>
        <v>551</v>
      </c>
      <c r="H144" s="11">
        <f t="shared" si="24"/>
        <v>3361.7089100999997</v>
      </c>
      <c r="I144" s="11">
        <f>IF(T144=1,ROUND(($R$3*G144),0))</f>
        <v>972</v>
      </c>
      <c r="J144" s="11">
        <f t="shared" si="25"/>
        <v>4333.7089101</v>
      </c>
      <c r="K144" s="1">
        <v>296</v>
      </c>
      <c r="L144" s="1">
        <v>75</v>
      </c>
      <c r="M144" s="1">
        <f t="shared" si="26"/>
        <v>371</v>
      </c>
      <c r="N144" s="7">
        <f t="shared" si="27"/>
        <v>0.6733212341197822</v>
      </c>
      <c r="P144" s="10"/>
      <c r="Q144" s="1">
        <f t="shared" si="28"/>
        <v>551</v>
      </c>
      <c r="R144" s="1">
        <f t="shared" si="29"/>
        <v>371</v>
      </c>
      <c r="S144" s="1">
        <f t="shared" si="32"/>
        <v>135</v>
      </c>
      <c r="T144" s="1">
        <f t="shared" si="30"/>
        <v>1</v>
      </c>
      <c r="U144" s="1">
        <f t="shared" si="31"/>
        <v>551</v>
      </c>
    </row>
    <row r="145" spans="1:21" ht="11.25">
      <c r="A145" s="1" t="s">
        <v>302</v>
      </c>
      <c r="B145" s="1" t="s">
        <v>303</v>
      </c>
      <c r="C145" s="1">
        <v>1736</v>
      </c>
      <c r="G145" s="1">
        <f t="shared" si="23"/>
        <v>1736</v>
      </c>
      <c r="H145" s="11">
        <f t="shared" si="24"/>
        <v>10591.5184536</v>
      </c>
      <c r="I145" s="11">
        <f>IF(T145=1,ROUND(($R$3*G145),0))</f>
        <v>3064</v>
      </c>
      <c r="J145" s="11">
        <f t="shared" si="25"/>
        <v>13655.5184536</v>
      </c>
      <c r="K145" s="1">
        <v>831</v>
      </c>
      <c r="L145" s="1">
        <v>143</v>
      </c>
      <c r="M145" s="1">
        <f t="shared" si="26"/>
        <v>974</v>
      </c>
      <c r="N145" s="7">
        <f t="shared" si="27"/>
        <v>0.5610599078341014</v>
      </c>
      <c r="P145" s="10"/>
      <c r="Q145" s="1">
        <f t="shared" si="28"/>
        <v>1736</v>
      </c>
      <c r="R145" s="1">
        <f t="shared" si="29"/>
        <v>974</v>
      </c>
      <c r="S145" s="1">
        <f t="shared" si="32"/>
        <v>136</v>
      </c>
      <c r="T145" s="1">
        <f t="shared" si="30"/>
        <v>1</v>
      </c>
      <c r="U145" s="1">
        <f t="shared" si="31"/>
        <v>1736</v>
      </c>
    </row>
    <row r="146" spans="1:21" ht="11.25">
      <c r="A146" s="1" t="s">
        <v>304</v>
      </c>
      <c r="B146" s="1" t="s">
        <v>305</v>
      </c>
      <c r="C146" s="1">
        <v>284</v>
      </c>
      <c r="G146" s="1">
        <f t="shared" si="23"/>
        <v>284</v>
      </c>
      <c r="H146" s="11">
        <f t="shared" si="24"/>
        <v>1732.7138484</v>
      </c>
      <c r="I146" s="11">
        <f>IF(T146=1,ROUND(($R$3*G146),0))</f>
        <v>501</v>
      </c>
      <c r="J146" s="11">
        <f t="shared" si="25"/>
        <v>2233.7138483999997</v>
      </c>
      <c r="K146" s="1">
        <v>125</v>
      </c>
      <c r="L146" s="1">
        <v>27</v>
      </c>
      <c r="M146" s="1">
        <f t="shared" si="26"/>
        <v>152</v>
      </c>
      <c r="N146" s="7">
        <f t="shared" si="27"/>
        <v>0.5352112676056338</v>
      </c>
      <c r="P146" s="10"/>
      <c r="Q146" s="1">
        <f t="shared" si="28"/>
        <v>284</v>
      </c>
      <c r="R146" s="1">
        <f t="shared" si="29"/>
        <v>152</v>
      </c>
      <c r="S146" s="1">
        <f t="shared" si="32"/>
        <v>137</v>
      </c>
      <c r="T146" s="1">
        <f t="shared" si="30"/>
        <v>1</v>
      </c>
      <c r="U146" s="1">
        <f t="shared" si="31"/>
        <v>284</v>
      </c>
    </row>
    <row r="147" spans="1:21" ht="11.25">
      <c r="A147" s="1" t="s">
        <v>306</v>
      </c>
      <c r="B147" s="1" t="s">
        <v>307</v>
      </c>
      <c r="C147" s="1">
        <v>634</v>
      </c>
      <c r="G147" s="1">
        <f t="shared" si="23"/>
        <v>634</v>
      </c>
      <c r="H147" s="11">
        <f t="shared" si="24"/>
        <v>3868.1006334</v>
      </c>
      <c r="I147" s="11">
        <f>IF(T147=1,$R$3*G147,0)</f>
        <v>0</v>
      </c>
      <c r="J147" s="11">
        <f t="shared" si="25"/>
        <v>3868.1006334</v>
      </c>
      <c r="K147" s="1">
        <v>250</v>
      </c>
      <c r="L147" s="1">
        <v>65</v>
      </c>
      <c r="M147" s="1">
        <f t="shared" si="26"/>
        <v>315</v>
      </c>
      <c r="N147" s="7">
        <f t="shared" si="27"/>
        <v>0.4968454258675079</v>
      </c>
      <c r="P147" s="10"/>
      <c r="Q147" s="1">
        <f t="shared" si="28"/>
        <v>634</v>
      </c>
      <c r="R147" s="1">
        <f t="shared" si="29"/>
        <v>315</v>
      </c>
      <c r="S147" s="1">
        <f t="shared" si="32"/>
        <v>138</v>
      </c>
      <c r="T147" s="1">
        <f t="shared" si="30"/>
        <v>0</v>
      </c>
      <c r="U147" s="1">
        <f t="shared" si="31"/>
        <v>0</v>
      </c>
    </row>
    <row r="148" spans="1:21" ht="11.25">
      <c r="A148" s="1" t="s">
        <v>308</v>
      </c>
      <c r="B148" s="1" t="s">
        <v>309</v>
      </c>
      <c r="C148" s="1">
        <v>559</v>
      </c>
      <c r="G148" s="1">
        <f t="shared" si="23"/>
        <v>559</v>
      </c>
      <c r="H148" s="11">
        <f t="shared" si="24"/>
        <v>3410.5177509</v>
      </c>
      <c r="I148" s="11">
        <f>IF(T148=1,ROUND(($R$3*G148),0))</f>
        <v>987</v>
      </c>
      <c r="J148" s="11">
        <f t="shared" si="25"/>
        <v>4397.5177509000005</v>
      </c>
      <c r="K148" s="1">
        <v>492</v>
      </c>
      <c r="L148" s="1">
        <v>26</v>
      </c>
      <c r="M148" s="1">
        <f t="shared" si="26"/>
        <v>518</v>
      </c>
      <c r="N148" s="7">
        <f t="shared" si="27"/>
        <v>0.9266547406082289</v>
      </c>
      <c r="P148" s="10"/>
      <c r="Q148" s="1">
        <f t="shared" si="28"/>
        <v>559</v>
      </c>
      <c r="R148" s="1">
        <f t="shared" si="29"/>
        <v>518</v>
      </c>
      <c r="S148" s="1">
        <f t="shared" si="32"/>
        <v>139</v>
      </c>
      <c r="T148" s="1">
        <f t="shared" si="30"/>
        <v>1</v>
      </c>
      <c r="U148" s="1">
        <f t="shared" si="31"/>
        <v>559</v>
      </c>
    </row>
    <row r="149" spans="1:21" ht="11.25">
      <c r="A149" s="1" t="s">
        <v>310</v>
      </c>
      <c r="B149" s="1" t="s">
        <v>311</v>
      </c>
      <c r="C149" s="1">
        <v>1583</v>
      </c>
      <c r="G149" s="1">
        <f t="shared" si="23"/>
        <v>1583</v>
      </c>
      <c r="H149" s="11">
        <f t="shared" si="24"/>
        <v>9658.0493733</v>
      </c>
      <c r="I149" s="11">
        <f>IF(T149=1,ROUND(($R$3*G149),0))</f>
        <v>2794</v>
      </c>
      <c r="J149" s="11">
        <f t="shared" si="25"/>
        <v>12452.0493733</v>
      </c>
      <c r="K149" s="1">
        <v>1182</v>
      </c>
      <c r="L149" s="1">
        <v>134</v>
      </c>
      <c r="M149" s="1">
        <f t="shared" si="26"/>
        <v>1316</v>
      </c>
      <c r="N149" s="7">
        <f t="shared" si="27"/>
        <v>0.8313329121920404</v>
      </c>
      <c r="P149" s="10"/>
      <c r="Q149" s="1">
        <f t="shared" si="28"/>
        <v>1583</v>
      </c>
      <c r="R149" s="1">
        <f t="shared" si="29"/>
        <v>1316</v>
      </c>
      <c r="S149" s="1">
        <f t="shared" si="32"/>
        <v>140</v>
      </c>
      <c r="T149" s="1">
        <f t="shared" si="30"/>
        <v>1</v>
      </c>
      <c r="U149" s="1">
        <f t="shared" si="31"/>
        <v>1583</v>
      </c>
    </row>
    <row r="150" spans="1:21" ht="11.25">
      <c r="A150" s="1" t="s">
        <v>312</v>
      </c>
      <c r="B150" s="1" t="s">
        <v>313</v>
      </c>
      <c r="C150" s="1">
        <v>6444</v>
      </c>
      <c r="D150" s="1">
        <v>472</v>
      </c>
      <c r="G150" s="1">
        <f t="shared" si="23"/>
        <v>6916</v>
      </c>
      <c r="H150" s="11">
        <f t="shared" si="24"/>
        <v>42195.2428716</v>
      </c>
      <c r="I150" s="11">
        <f>IF(T150=1,ROUND(($R$3*G150),0))</f>
        <v>12206</v>
      </c>
      <c r="J150" s="11">
        <f t="shared" si="25"/>
        <v>54401.2428716</v>
      </c>
      <c r="K150" s="1">
        <v>3748</v>
      </c>
      <c r="L150" s="1">
        <v>433</v>
      </c>
      <c r="M150" s="1">
        <f t="shared" si="26"/>
        <v>4181</v>
      </c>
      <c r="N150" s="7">
        <f t="shared" si="27"/>
        <v>0.6488206083178151</v>
      </c>
      <c r="P150" s="10"/>
      <c r="Q150" s="1">
        <f t="shared" si="28"/>
        <v>6444</v>
      </c>
      <c r="R150" s="1">
        <f t="shared" si="29"/>
        <v>4181</v>
      </c>
      <c r="S150" s="1">
        <f t="shared" si="32"/>
        <v>141</v>
      </c>
      <c r="T150" s="1">
        <f t="shared" si="30"/>
        <v>1</v>
      </c>
      <c r="U150" s="1">
        <f t="shared" si="31"/>
        <v>6916</v>
      </c>
    </row>
    <row r="151" spans="1:21" ht="11.25">
      <c r="A151" s="1" t="s">
        <v>314</v>
      </c>
      <c r="B151" s="1" t="s">
        <v>315</v>
      </c>
      <c r="C151" s="1">
        <v>3372</v>
      </c>
      <c r="G151" s="1">
        <f t="shared" si="23"/>
        <v>3372</v>
      </c>
      <c r="H151" s="11">
        <f t="shared" si="24"/>
        <v>20572.9263972</v>
      </c>
      <c r="I151" s="11">
        <f>IF(T151=1,ROUND(($R$3*G151),0))</f>
        <v>5951</v>
      </c>
      <c r="J151" s="11">
        <f t="shared" si="25"/>
        <v>26523.9263972</v>
      </c>
      <c r="K151" s="1">
        <v>1485</v>
      </c>
      <c r="L151" s="1">
        <v>234</v>
      </c>
      <c r="M151" s="1">
        <f t="shared" si="26"/>
        <v>1719</v>
      </c>
      <c r="N151" s="7">
        <f t="shared" si="27"/>
        <v>0.5097864768683275</v>
      </c>
      <c r="P151" s="10"/>
      <c r="Q151" s="1">
        <f t="shared" si="28"/>
        <v>3372</v>
      </c>
      <c r="R151" s="1">
        <f t="shared" si="29"/>
        <v>1719</v>
      </c>
      <c r="S151" s="1">
        <f t="shared" si="32"/>
        <v>142</v>
      </c>
      <c r="T151" s="1">
        <f t="shared" si="30"/>
        <v>1</v>
      </c>
      <c r="U151" s="1">
        <f t="shared" si="31"/>
        <v>3372</v>
      </c>
    </row>
    <row r="152" spans="1:21" ht="11.25">
      <c r="A152" s="1" t="s">
        <v>316</v>
      </c>
      <c r="B152" s="1" t="s">
        <v>317</v>
      </c>
      <c r="C152" s="1">
        <v>2949</v>
      </c>
      <c r="G152" s="1">
        <f t="shared" si="23"/>
        <v>2949</v>
      </c>
      <c r="H152" s="11">
        <f t="shared" si="24"/>
        <v>17992.1589399</v>
      </c>
      <c r="I152" s="11">
        <f>IF(T152=1,$R$3*G152,0)</f>
        <v>0</v>
      </c>
      <c r="J152" s="11">
        <f t="shared" si="25"/>
        <v>17992.1589399</v>
      </c>
      <c r="K152" s="1">
        <v>395</v>
      </c>
      <c r="L152" s="1">
        <v>160</v>
      </c>
      <c r="M152" s="1">
        <f t="shared" si="26"/>
        <v>555</v>
      </c>
      <c r="N152" s="7">
        <f t="shared" si="27"/>
        <v>0.18819938962360122</v>
      </c>
      <c r="P152" s="10"/>
      <c r="Q152" s="1">
        <f t="shared" si="28"/>
        <v>2949</v>
      </c>
      <c r="R152" s="1">
        <f t="shared" si="29"/>
        <v>555</v>
      </c>
      <c r="S152" s="1">
        <f t="shared" si="32"/>
        <v>143</v>
      </c>
      <c r="T152" s="1">
        <f t="shared" si="30"/>
        <v>0</v>
      </c>
      <c r="U152" s="1">
        <f t="shared" si="31"/>
        <v>0</v>
      </c>
    </row>
    <row r="153" spans="1:21" ht="11.25">
      <c r="A153" s="15">
        <v>3590000</v>
      </c>
      <c r="B153" s="1" t="s">
        <v>318</v>
      </c>
      <c r="C153" s="1">
        <v>2450</v>
      </c>
      <c r="G153" s="1">
        <f t="shared" si="23"/>
        <v>2450</v>
      </c>
      <c r="H153" s="11">
        <f t="shared" si="24"/>
        <v>14947.707494999999</v>
      </c>
      <c r="I153" s="11">
        <f>IF(T153=1,$R$3*G153,0)</f>
        <v>0</v>
      </c>
      <c r="J153" s="11">
        <f t="shared" si="25"/>
        <v>14947.707494999999</v>
      </c>
      <c r="N153" s="7">
        <f t="shared" si="27"/>
        <v>0</v>
      </c>
      <c r="P153" s="10"/>
      <c r="Q153" s="1">
        <f t="shared" si="28"/>
        <v>2450</v>
      </c>
      <c r="R153" s="1">
        <f t="shared" si="29"/>
        <v>0</v>
      </c>
      <c r="S153" s="1">
        <f t="shared" si="32"/>
        <v>144</v>
      </c>
      <c r="T153" s="1">
        <f t="shared" si="30"/>
        <v>0</v>
      </c>
      <c r="U153" s="1">
        <f t="shared" si="31"/>
        <v>0</v>
      </c>
    </row>
    <row r="154" spans="1:21" ht="11.25">
      <c r="A154" s="1" t="s">
        <v>319</v>
      </c>
      <c r="B154" s="1" t="s">
        <v>320</v>
      </c>
      <c r="C154" s="1">
        <v>2044</v>
      </c>
      <c r="G154" s="1">
        <f t="shared" si="23"/>
        <v>2044</v>
      </c>
      <c r="H154" s="11">
        <f t="shared" si="24"/>
        <v>12470.6588244</v>
      </c>
      <c r="I154" s="11">
        <f>IF(T154=1,ROUND(($R$3*G154),0))</f>
        <v>3607</v>
      </c>
      <c r="J154" s="11">
        <f t="shared" si="25"/>
        <v>16077.6588244</v>
      </c>
      <c r="K154" s="1">
        <v>805</v>
      </c>
      <c r="L154" s="1">
        <v>231</v>
      </c>
      <c r="M154" s="1">
        <f t="shared" si="26"/>
        <v>1036</v>
      </c>
      <c r="N154" s="7">
        <f t="shared" si="27"/>
        <v>0.5068493150684932</v>
      </c>
      <c r="P154" s="10"/>
      <c r="Q154" s="1">
        <f t="shared" si="28"/>
        <v>2044</v>
      </c>
      <c r="R154" s="1">
        <f t="shared" si="29"/>
        <v>1036</v>
      </c>
      <c r="S154" s="1">
        <f t="shared" si="32"/>
        <v>145</v>
      </c>
      <c r="T154" s="1">
        <f t="shared" si="30"/>
        <v>1</v>
      </c>
      <c r="U154" s="1">
        <f t="shared" si="31"/>
        <v>2044</v>
      </c>
    </row>
    <row r="155" spans="1:21" ht="11.25">
      <c r="A155" s="1" t="s">
        <v>321</v>
      </c>
      <c r="B155" s="1" t="s">
        <v>322</v>
      </c>
      <c r="C155" s="1">
        <v>1153</v>
      </c>
      <c r="G155" s="1">
        <f t="shared" si="23"/>
        <v>1153</v>
      </c>
      <c r="H155" s="11">
        <f t="shared" si="24"/>
        <v>7034.5741803</v>
      </c>
      <c r="I155" s="11">
        <f>IF(T155=1,ROUND(($R$3*G155),0))</f>
        <v>2035</v>
      </c>
      <c r="J155" s="11">
        <f t="shared" si="25"/>
        <v>9069.5741803</v>
      </c>
      <c r="K155" s="1">
        <v>461</v>
      </c>
      <c r="L155" s="1">
        <v>116</v>
      </c>
      <c r="M155" s="1">
        <f t="shared" si="26"/>
        <v>577</v>
      </c>
      <c r="N155" s="7">
        <f t="shared" si="27"/>
        <v>0.5004336513443192</v>
      </c>
      <c r="P155" s="10"/>
      <c r="Q155" s="1">
        <f t="shared" si="28"/>
        <v>1153</v>
      </c>
      <c r="R155" s="1">
        <f t="shared" si="29"/>
        <v>577</v>
      </c>
      <c r="S155" s="1">
        <f t="shared" si="32"/>
        <v>146</v>
      </c>
      <c r="T155" s="1">
        <f t="shared" si="30"/>
        <v>1</v>
      </c>
      <c r="U155" s="1">
        <f t="shared" si="31"/>
        <v>1153</v>
      </c>
    </row>
    <row r="156" spans="1:21" ht="11.25">
      <c r="A156" s="1" t="s">
        <v>323</v>
      </c>
      <c r="B156" s="1" t="s">
        <v>324</v>
      </c>
      <c r="C156" s="1">
        <v>156</v>
      </c>
      <c r="G156" s="1">
        <f t="shared" si="23"/>
        <v>156</v>
      </c>
      <c r="H156" s="11">
        <f t="shared" si="24"/>
        <v>951.7723956</v>
      </c>
      <c r="I156" s="11">
        <f>IF(T156=1,ROUND(($R$3*G156),0))+1</f>
        <v>276</v>
      </c>
      <c r="J156" s="11">
        <f t="shared" si="25"/>
        <v>1227.7723956</v>
      </c>
      <c r="K156" s="1">
        <v>97</v>
      </c>
      <c r="L156" s="1">
        <v>24</v>
      </c>
      <c r="M156" s="1">
        <f t="shared" si="26"/>
        <v>121</v>
      </c>
      <c r="N156" s="7">
        <f t="shared" si="27"/>
        <v>0.7756410256410257</v>
      </c>
      <c r="P156" s="10"/>
      <c r="Q156" s="1">
        <f t="shared" si="28"/>
        <v>156</v>
      </c>
      <c r="R156" s="1">
        <f t="shared" si="29"/>
        <v>121</v>
      </c>
      <c r="S156" s="1">
        <f t="shared" si="32"/>
        <v>147</v>
      </c>
      <c r="T156" s="1">
        <f t="shared" si="30"/>
        <v>1</v>
      </c>
      <c r="U156" s="1">
        <f t="shared" si="31"/>
        <v>156</v>
      </c>
    </row>
    <row r="157" spans="1:21" ht="11.25">
      <c r="A157" s="1" t="s">
        <v>325</v>
      </c>
      <c r="B157" s="1" t="s">
        <v>326</v>
      </c>
      <c r="C157" s="1">
        <v>659</v>
      </c>
      <c r="G157" s="1">
        <f t="shared" si="23"/>
        <v>659</v>
      </c>
      <c r="H157" s="11">
        <f t="shared" si="24"/>
        <v>4020.6282609</v>
      </c>
      <c r="I157" s="11">
        <f aca="true" t="shared" si="33" ref="I157:I165">IF(T157=1,ROUND(($R$3*G157),0))</f>
        <v>1163</v>
      </c>
      <c r="J157" s="11">
        <f t="shared" si="25"/>
        <v>5183.6282609</v>
      </c>
      <c r="K157" s="1">
        <v>350</v>
      </c>
      <c r="L157" s="1">
        <v>95</v>
      </c>
      <c r="M157" s="1">
        <f t="shared" si="26"/>
        <v>445</v>
      </c>
      <c r="N157" s="7">
        <f t="shared" si="27"/>
        <v>0.6752655538694993</v>
      </c>
      <c r="P157" s="10"/>
      <c r="Q157" s="1">
        <f t="shared" si="28"/>
        <v>659</v>
      </c>
      <c r="R157" s="1">
        <f t="shared" si="29"/>
        <v>445</v>
      </c>
      <c r="S157" s="1">
        <f t="shared" si="32"/>
        <v>148</v>
      </c>
      <c r="T157" s="1">
        <f t="shared" si="30"/>
        <v>1</v>
      </c>
      <c r="U157" s="1">
        <f t="shared" si="31"/>
        <v>659</v>
      </c>
    </row>
    <row r="158" spans="1:21" ht="11.25">
      <c r="A158" s="1" t="s">
        <v>327</v>
      </c>
      <c r="B158" s="1" t="s">
        <v>328</v>
      </c>
      <c r="C158" s="1">
        <v>380</v>
      </c>
      <c r="G158" s="1">
        <f t="shared" si="23"/>
        <v>380</v>
      </c>
      <c r="H158" s="11">
        <f t="shared" si="24"/>
        <v>2318.419938</v>
      </c>
      <c r="I158" s="11">
        <f t="shared" si="33"/>
        <v>671</v>
      </c>
      <c r="J158" s="11">
        <f t="shared" si="25"/>
        <v>2989.419938</v>
      </c>
      <c r="K158" s="1">
        <v>218</v>
      </c>
      <c r="L158" s="1">
        <v>20</v>
      </c>
      <c r="M158" s="1">
        <f t="shared" si="26"/>
        <v>238</v>
      </c>
      <c r="N158" s="7">
        <f t="shared" si="27"/>
        <v>0.6263157894736842</v>
      </c>
      <c r="P158" s="10"/>
      <c r="Q158" s="1">
        <f t="shared" si="28"/>
        <v>380</v>
      </c>
      <c r="R158" s="1">
        <f t="shared" si="29"/>
        <v>238</v>
      </c>
      <c r="S158" s="1">
        <f t="shared" si="32"/>
        <v>149</v>
      </c>
      <c r="T158" s="1">
        <f t="shared" si="30"/>
        <v>1</v>
      </c>
      <c r="U158" s="1">
        <f t="shared" si="31"/>
        <v>380</v>
      </c>
    </row>
    <row r="159" spans="1:21" ht="11.25">
      <c r="A159" s="1" t="s">
        <v>329</v>
      </c>
      <c r="B159" s="1" t="s">
        <v>330</v>
      </c>
      <c r="C159" s="1">
        <v>510</v>
      </c>
      <c r="G159" s="1">
        <f t="shared" si="23"/>
        <v>510</v>
      </c>
      <c r="H159" s="11">
        <f t="shared" si="24"/>
        <v>3111.563601</v>
      </c>
      <c r="I159" s="11">
        <f t="shared" si="33"/>
        <v>900</v>
      </c>
      <c r="J159" s="11">
        <f t="shared" si="25"/>
        <v>4011.563601</v>
      </c>
      <c r="K159" s="1">
        <v>297</v>
      </c>
      <c r="L159" s="1">
        <v>38</v>
      </c>
      <c r="M159" s="1">
        <f t="shared" si="26"/>
        <v>335</v>
      </c>
      <c r="N159" s="7">
        <f t="shared" si="27"/>
        <v>0.6568627450980392</v>
      </c>
      <c r="P159" s="10"/>
      <c r="Q159" s="1">
        <f t="shared" si="28"/>
        <v>510</v>
      </c>
      <c r="R159" s="1">
        <f t="shared" si="29"/>
        <v>335</v>
      </c>
      <c r="S159" s="1">
        <f t="shared" si="32"/>
        <v>150</v>
      </c>
      <c r="T159" s="1">
        <f t="shared" si="30"/>
        <v>1</v>
      </c>
      <c r="U159" s="1">
        <f t="shared" si="31"/>
        <v>510</v>
      </c>
    </row>
    <row r="160" spans="1:21" ht="11.25">
      <c r="A160" s="1" t="s">
        <v>331</v>
      </c>
      <c r="B160" s="1" t="s">
        <v>332</v>
      </c>
      <c r="C160" s="1">
        <v>659</v>
      </c>
      <c r="G160" s="1">
        <f t="shared" si="23"/>
        <v>659</v>
      </c>
      <c r="H160" s="11">
        <f t="shared" si="24"/>
        <v>4020.6282609</v>
      </c>
      <c r="I160" s="11">
        <f t="shared" si="33"/>
        <v>1163</v>
      </c>
      <c r="J160" s="11">
        <f t="shared" si="25"/>
        <v>5183.6282609</v>
      </c>
      <c r="K160" s="1">
        <v>378</v>
      </c>
      <c r="L160" s="1">
        <v>38</v>
      </c>
      <c r="M160" s="1">
        <f t="shared" si="26"/>
        <v>416</v>
      </c>
      <c r="N160" s="7">
        <f t="shared" si="27"/>
        <v>0.6312594840667678</v>
      </c>
      <c r="P160" s="10"/>
      <c r="Q160" s="1">
        <f t="shared" si="28"/>
        <v>659</v>
      </c>
      <c r="R160" s="1">
        <f t="shared" si="29"/>
        <v>416</v>
      </c>
      <c r="S160" s="1">
        <f t="shared" si="32"/>
        <v>151</v>
      </c>
      <c r="T160" s="1">
        <f t="shared" si="30"/>
        <v>1</v>
      </c>
      <c r="U160" s="1">
        <f t="shared" si="31"/>
        <v>659</v>
      </c>
    </row>
    <row r="161" spans="1:21" ht="11.25">
      <c r="A161" s="1" t="s">
        <v>333</v>
      </c>
      <c r="B161" s="1" t="s">
        <v>334</v>
      </c>
      <c r="C161" s="1">
        <v>380</v>
      </c>
      <c r="G161" s="1">
        <f t="shared" si="23"/>
        <v>380</v>
      </c>
      <c r="H161" s="11">
        <f t="shared" si="24"/>
        <v>2318.419938</v>
      </c>
      <c r="I161" s="11">
        <f t="shared" si="33"/>
        <v>671</v>
      </c>
      <c r="J161" s="11">
        <f t="shared" si="25"/>
        <v>2989.419938</v>
      </c>
      <c r="K161" s="1">
        <v>146</v>
      </c>
      <c r="L161" s="1">
        <v>82</v>
      </c>
      <c r="M161" s="1">
        <f t="shared" si="26"/>
        <v>228</v>
      </c>
      <c r="N161" s="7">
        <f t="shared" si="27"/>
        <v>0.6</v>
      </c>
      <c r="P161" s="10"/>
      <c r="Q161" s="1">
        <f t="shared" si="28"/>
        <v>380</v>
      </c>
      <c r="R161" s="1">
        <f t="shared" si="29"/>
        <v>228</v>
      </c>
      <c r="S161" s="1">
        <f t="shared" si="32"/>
        <v>152</v>
      </c>
      <c r="T161" s="1">
        <f t="shared" si="30"/>
        <v>1</v>
      </c>
      <c r="U161" s="1">
        <f t="shared" si="31"/>
        <v>380</v>
      </c>
    </row>
    <row r="162" spans="1:21" ht="11.25">
      <c r="A162" s="1" t="s">
        <v>335</v>
      </c>
      <c r="B162" s="1" t="s">
        <v>336</v>
      </c>
      <c r="C162" s="1">
        <v>929</v>
      </c>
      <c r="G162" s="1">
        <f t="shared" si="23"/>
        <v>929</v>
      </c>
      <c r="H162" s="11">
        <f t="shared" si="24"/>
        <v>5667.9266379</v>
      </c>
      <c r="I162" s="11">
        <f t="shared" si="33"/>
        <v>1640</v>
      </c>
      <c r="J162" s="11">
        <f t="shared" si="25"/>
        <v>7307.9266379</v>
      </c>
      <c r="K162" s="1">
        <v>447</v>
      </c>
      <c r="L162" s="1">
        <v>111</v>
      </c>
      <c r="M162" s="1">
        <f t="shared" si="26"/>
        <v>558</v>
      </c>
      <c r="N162" s="7">
        <f t="shared" si="27"/>
        <v>0.6006458557588805</v>
      </c>
      <c r="P162" s="10"/>
      <c r="Q162" s="1">
        <f t="shared" si="28"/>
        <v>929</v>
      </c>
      <c r="R162" s="1">
        <f t="shared" si="29"/>
        <v>558</v>
      </c>
      <c r="S162" s="1">
        <f t="shared" si="32"/>
        <v>153</v>
      </c>
      <c r="T162" s="1">
        <f t="shared" si="30"/>
        <v>1</v>
      </c>
      <c r="U162" s="1">
        <f t="shared" si="31"/>
        <v>929</v>
      </c>
    </row>
    <row r="163" spans="1:21" ht="11.25">
      <c r="A163" s="1" t="s">
        <v>337</v>
      </c>
      <c r="B163" s="1" t="s">
        <v>338</v>
      </c>
      <c r="C163" s="1">
        <v>225</v>
      </c>
      <c r="G163" s="1">
        <f t="shared" si="23"/>
        <v>225</v>
      </c>
      <c r="H163" s="11">
        <f t="shared" si="24"/>
        <v>1372.7486475</v>
      </c>
      <c r="I163" s="11">
        <f t="shared" si="33"/>
        <v>397</v>
      </c>
      <c r="J163" s="11">
        <f t="shared" si="25"/>
        <v>1769.7486475</v>
      </c>
      <c r="K163" s="1">
        <v>79</v>
      </c>
      <c r="L163" s="1">
        <v>37</v>
      </c>
      <c r="M163" s="1">
        <f t="shared" si="26"/>
        <v>116</v>
      </c>
      <c r="N163" s="7">
        <f t="shared" si="27"/>
        <v>0.5155555555555555</v>
      </c>
      <c r="P163" s="10"/>
      <c r="Q163" s="1">
        <f t="shared" si="28"/>
        <v>225</v>
      </c>
      <c r="R163" s="1">
        <f t="shared" si="29"/>
        <v>116</v>
      </c>
      <c r="S163" s="1">
        <f t="shared" si="32"/>
        <v>154</v>
      </c>
      <c r="T163" s="1">
        <f t="shared" si="30"/>
        <v>1</v>
      </c>
      <c r="U163" s="1">
        <f t="shared" si="31"/>
        <v>225</v>
      </c>
    </row>
    <row r="164" spans="1:21" ht="11.25">
      <c r="A164" s="1" t="s">
        <v>339</v>
      </c>
      <c r="B164" s="1" t="s">
        <v>340</v>
      </c>
      <c r="C164" s="1">
        <v>582</v>
      </c>
      <c r="G164" s="1">
        <f t="shared" si="23"/>
        <v>582</v>
      </c>
      <c r="H164" s="11">
        <f t="shared" si="24"/>
        <v>3550.8431682</v>
      </c>
      <c r="I164" s="11">
        <f t="shared" si="33"/>
        <v>1027</v>
      </c>
      <c r="J164" s="11">
        <f t="shared" si="25"/>
        <v>4577.8431682</v>
      </c>
      <c r="K164" s="1">
        <v>282</v>
      </c>
      <c r="L164" s="1">
        <v>90</v>
      </c>
      <c r="M164" s="1">
        <f t="shared" si="26"/>
        <v>372</v>
      </c>
      <c r="N164" s="7">
        <f t="shared" si="27"/>
        <v>0.6391752577319587</v>
      </c>
      <c r="P164" s="10"/>
      <c r="Q164" s="1">
        <f t="shared" si="28"/>
        <v>582</v>
      </c>
      <c r="R164" s="1">
        <f t="shared" si="29"/>
        <v>372</v>
      </c>
      <c r="S164" s="1">
        <f t="shared" si="32"/>
        <v>155</v>
      </c>
      <c r="T164" s="1">
        <f t="shared" si="30"/>
        <v>1</v>
      </c>
      <c r="U164" s="1">
        <f t="shared" si="31"/>
        <v>582</v>
      </c>
    </row>
    <row r="165" spans="1:21" ht="11.25">
      <c r="A165" s="1" t="s">
        <v>341</v>
      </c>
      <c r="B165" s="1" t="s">
        <v>342</v>
      </c>
      <c r="C165" s="1">
        <v>325</v>
      </c>
      <c r="G165" s="1">
        <f t="shared" si="23"/>
        <v>325</v>
      </c>
      <c r="H165" s="11">
        <f t="shared" si="24"/>
        <v>1982.8591575</v>
      </c>
      <c r="I165" s="11">
        <f t="shared" si="33"/>
        <v>574</v>
      </c>
      <c r="J165" s="11">
        <f t="shared" si="25"/>
        <v>2556.8591575</v>
      </c>
      <c r="K165" s="1">
        <v>148</v>
      </c>
      <c r="L165" s="1">
        <v>44</v>
      </c>
      <c r="M165" s="1">
        <f t="shared" si="26"/>
        <v>192</v>
      </c>
      <c r="N165" s="7">
        <f t="shared" si="27"/>
        <v>0.5907692307692308</v>
      </c>
      <c r="P165" s="10"/>
      <c r="Q165" s="1">
        <f t="shared" si="28"/>
        <v>325</v>
      </c>
      <c r="R165" s="1">
        <f t="shared" si="29"/>
        <v>192</v>
      </c>
      <c r="S165" s="1">
        <f t="shared" si="32"/>
        <v>156</v>
      </c>
      <c r="T165" s="1">
        <f t="shared" si="30"/>
        <v>1</v>
      </c>
      <c r="U165" s="1">
        <f t="shared" si="31"/>
        <v>325</v>
      </c>
    </row>
    <row r="166" spans="1:21" ht="11.25">
      <c r="A166" s="1" t="s">
        <v>343</v>
      </c>
      <c r="B166" s="1" t="s">
        <v>344</v>
      </c>
      <c r="C166" s="1">
        <v>803</v>
      </c>
      <c r="G166" s="1">
        <f t="shared" si="23"/>
        <v>803</v>
      </c>
      <c r="H166" s="11">
        <f t="shared" si="24"/>
        <v>4899.1873952999995</v>
      </c>
      <c r="I166" s="11">
        <f>IF(T166=1,$R$3*G166,0)</f>
        <v>0</v>
      </c>
      <c r="J166" s="11">
        <f t="shared" si="25"/>
        <v>4899.1873952999995</v>
      </c>
      <c r="K166" s="1">
        <v>259</v>
      </c>
      <c r="L166" s="1">
        <v>57</v>
      </c>
      <c r="M166" s="1">
        <f t="shared" si="26"/>
        <v>316</v>
      </c>
      <c r="N166" s="7">
        <f t="shared" si="27"/>
        <v>0.39352428393524286</v>
      </c>
      <c r="P166" s="10"/>
      <c r="Q166" s="1">
        <f t="shared" si="28"/>
        <v>803</v>
      </c>
      <c r="R166" s="1">
        <f t="shared" si="29"/>
        <v>316</v>
      </c>
      <c r="S166" s="1">
        <f t="shared" si="32"/>
        <v>157</v>
      </c>
      <c r="T166" s="1">
        <f t="shared" si="30"/>
        <v>0</v>
      </c>
      <c r="U166" s="1">
        <f t="shared" si="31"/>
        <v>0</v>
      </c>
    </row>
    <row r="167" spans="1:21" ht="11.25">
      <c r="A167" s="1" t="s">
        <v>345</v>
      </c>
      <c r="B167" s="1" t="s">
        <v>346</v>
      </c>
      <c r="C167" s="1">
        <v>1874</v>
      </c>
      <c r="G167" s="1">
        <f t="shared" si="23"/>
        <v>1874</v>
      </c>
      <c r="H167" s="11">
        <f t="shared" si="24"/>
        <v>11433.470957399999</v>
      </c>
      <c r="I167" s="11">
        <f>IF(T167=1,ROUND(($R$3*G167),0))</f>
        <v>3307</v>
      </c>
      <c r="J167" s="11">
        <f t="shared" si="25"/>
        <v>14740.470957399999</v>
      </c>
      <c r="K167" s="1">
        <v>1578</v>
      </c>
      <c r="L167" s="1">
        <v>137</v>
      </c>
      <c r="M167" s="1">
        <f t="shared" si="26"/>
        <v>1715</v>
      </c>
      <c r="N167" s="7">
        <f t="shared" si="27"/>
        <v>0.9151547491995731</v>
      </c>
      <c r="P167" s="10"/>
      <c r="Q167" s="1">
        <f t="shared" si="28"/>
        <v>1874</v>
      </c>
      <c r="R167" s="1">
        <f t="shared" si="29"/>
        <v>1715</v>
      </c>
      <c r="S167" s="1">
        <f t="shared" si="32"/>
        <v>158</v>
      </c>
      <c r="T167" s="1">
        <f t="shared" si="30"/>
        <v>1</v>
      </c>
      <c r="U167" s="1">
        <f t="shared" si="31"/>
        <v>1874</v>
      </c>
    </row>
    <row r="168" spans="1:21" ht="11.25">
      <c r="A168" s="1" t="s">
        <v>347</v>
      </c>
      <c r="B168" s="1" t="s">
        <v>348</v>
      </c>
      <c r="C168" s="1">
        <v>236</v>
      </c>
      <c r="G168" s="1">
        <f t="shared" si="23"/>
        <v>236</v>
      </c>
      <c r="H168" s="11">
        <f t="shared" si="24"/>
        <v>1439.8608036</v>
      </c>
      <c r="I168" s="11">
        <f>IF(T168=1,ROUND(($R$3*G168),0))</f>
        <v>417</v>
      </c>
      <c r="J168" s="11">
        <f t="shared" si="25"/>
        <v>1856.8608036</v>
      </c>
      <c r="K168" s="1">
        <v>220</v>
      </c>
      <c r="L168" s="1">
        <v>4</v>
      </c>
      <c r="M168" s="1">
        <f t="shared" si="26"/>
        <v>224</v>
      </c>
      <c r="N168" s="7">
        <f t="shared" si="27"/>
        <v>0.9491525423728814</v>
      </c>
      <c r="P168" s="10"/>
      <c r="Q168" s="1">
        <f t="shared" si="28"/>
        <v>236</v>
      </c>
      <c r="R168" s="1">
        <f t="shared" si="29"/>
        <v>224</v>
      </c>
      <c r="S168" s="1">
        <f t="shared" si="32"/>
        <v>159</v>
      </c>
      <c r="T168" s="1">
        <f t="shared" si="30"/>
        <v>1</v>
      </c>
      <c r="U168" s="1">
        <f t="shared" si="31"/>
        <v>236</v>
      </c>
    </row>
    <row r="169" spans="1:21" ht="11.25">
      <c r="A169" s="1" t="s">
        <v>349</v>
      </c>
      <c r="B169" s="1" t="s">
        <v>350</v>
      </c>
      <c r="C169" s="1">
        <v>308</v>
      </c>
      <c r="G169" s="1">
        <f t="shared" si="23"/>
        <v>308</v>
      </c>
      <c r="H169" s="11">
        <f t="shared" si="24"/>
        <v>1879.1403708</v>
      </c>
      <c r="I169" s="11">
        <f>IF(T169=1,ROUND(($R$3*G169),0))</f>
        <v>544</v>
      </c>
      <c r="J169" s="11">
        <f t="shared" si="25"/>
        <v>2423.1403708</v>
      </c>
      <c r="K169" s="1">
        <v>258</v>
      </c>
      <c r="L169" s="1">
        <v>8</v>
      </c>
      <c r="M169" s="1">
        <f t="shared" si="26"/>
        <v>266</v>
      </c>
      <c r="N169" s="7">
        <f t="shared" si="27"/>
        <v>0.8636363636363636</v>
      </c>
      <c r="P169" s="10"/>
      <c r="Q169" s="1">
        <f t="shared" si="28"/>
        <v>308</v>
      </c>
      <c r="R169" s="1">
        <f t="shared" si="29"/>
        <v>266</v>
      </c>
      <c r="S169" s="1">
        <f t="shared" si="32"/>
        <v>160</v>
      </c>
      <c r="T169" s="1">
        <f t="shared" si="30"/>
        <v>1</v>
      </c>
      <c r="U169" s="1">
        <f t="shared" si="31"/>
        <v>308</v>
      </c>
    </row>
    <row r="170" spans="1:21" ht="11.25">
      <c r="A170" s="1" t="s">
        <v>351</v>
      </c>
      <c r="B170" s="1" t="s">
        <v>352</v>
      </c>
      <c r="C170" s="1">
        <v>1541</v>
      </c>
      <c r="G170" s="1">
        <f t="shared" si="23"/>
        <v>1541</v>
      </c>
      <c r="H170" s="11">
        <f t="shared" si="24"/>
        <v>9401.8029591</v>
      </c>
      <c r="I170" s="11">
        <f>IF(T170=1,$R$3*G170,0)</f>
        <v>0</v>
      </c>
      <c r="J170" s="11">
        <f t="shared" si="25"/>
        <v>9401.8029591</v>
      </c>
      <c r="K170" s="1">
        <v>520</v>
      </c>
      <c r="L170" s="1">
        <v>115</v>
      </c>
      <c r="M170" s="1">
        <f t="shared" si="26"/>
        <v>635</v>
      </c>
      <c r="N170" s="7">
        <f t="shared" si="27"/>
        <v>0.41207008436080467</v>
      </c>
      <c r="P170" s="10"/>
      <c r="Q170" s="1">
        <f t="shared" si="28"/>
        <v>1541</v>
      </c>
      <c r="R170" s="1">
        <f t="shared" si="29"/>
        <v>635</v>
      </c>
      <c r="S170" s="1">
        <f t="shared" si="32"/>
        <v>161</v>
      </c>
      <c r="T170" s="1">
        <f t="shared" si="30"/>
        <v>0</v>
      </c>
      <c r="U170" s="1">
        <f t="shared" si="31"/>
        <v>0</v>
      </c>
    </row>
    <row r="171" spans="1:21" ht="11.25">
      <c r="A171" s="1" t="s">
        <v>353</v>
      </c>
      <c r="B171" s="1" t="s">
        <v>354</v>
      </c>
      <c r="C171" s="1">
        <v>1622</v>
      </c>
      <c r="G171" s="1">
        <f t="shared" si="23"/>
        <v>1622</v>
      </c>
      <c r="H171" s="11">
        <f t="shared" si="24"/>
        <v>9895.9924722</v>
      </c>
      <c r="I171" s="11">
        <f>IF(T171=1,$R$3*G171,0)</f>
        <v>0</v>
      </c>
      <c r="J171" s="11">
        <f t="shared" si="25"/>
        <v>9895.9924722</v>
      </c>
      <c r="K171" s="1">
        <v>581</v>
      </c>
      <c r="L171" s="1">
        <v>78</v>
      </c>
      <c r="M171" s="1">
        <f t="shared" si="26"/>
        <v>659</v>
      </c>
      <c r="N171" s="7">
        <f t="shared" si="27"/>
        <v>0.406288532675709</v>
      </c>
      <c r="P171" s="10"/>
      <c r="Q171" s="1">
        <f t="shared" si="28"/>
        <v>1622</v>
      </c>
      <c r="R171" s="1">
        <f t="shared" si="29"/>
        <v>659</v>
      </c>
      <c r="S171" s="1">
        <f t="shared" si="32"/>
        <v>162</v>
      </c>
      <c r="T171" s="1">
        <f t="shared" si="30"/>
        <v>0</v>
      </c>
      <c r="U171" s="1">
        <f t="shared" si="31"/>
        <v>0</v>
      </c>
    </row>
    <row r="172" spans="1:21" ht="11.25">
      <c r="A172" s="1" t="s">
        <v>355</v>
      </c>
      <c r="B172" s="1" t="s">
        <v>356</v>
      </c>
      <c r="C172" s="1">
        <v>473</v>
      </c>
      <c r="G172" s="1">
        <f t="shared" si="23"/>
        <v>473</v>
      </c>
      <c r="H172" s="11">
        <f t="shared" si="24"/>
        <v>2885.8227123</v>
      </c>
      <c r="I172" s="11">
        <f>IF(T172=1,ROUND(($R$3*G172),0))</f>
        <v>835</v>
      </c>
      <c r="J172" s="11">
        <f t="shared" si="25"/>
        <v>3720.8227123</v>
      </c>
      <c r="K172" s="1">
        <v>189</v>
      </c>
      <c r="L172" s="1">
        <v>55</v>
      </c>
      <c r="M172" s="1">
        <f t="shared" si="26"/>
        <v>244</v>
      </c>
      <c r="N172" s="7">
        <f t="shared" si="27"/>
        <v>0.5158562367864693</v>
      </c>
      <c r="P172" s="10"/>
      <c r="Q172" s="1">
        <f t="shared" si="28"/>
        <v>473</v>
      </c>
      <c r="R172" s="1">
        <f t="shared" si="29"/>
        <v>244</v>
      </c>
      <c r="S172" s="1">
        <f t="shared" si="32"/>
        <v>163</v>
      </c>
      <c r="T172" s="1">
        <f t="shared" si="30"/>
        <v>1</v>
      </c>
      <c r="U172" s="1">
        <f t="shared" si="31"/>
        <v>473</v>
      </c>
    </row>
    <row r="173" spans="1:21" ht="11.25">
      <c r="A173" s="1" t="s">
        <v>357</v>
      </c>
      <c r="B173" s="1" t="s">
        <v>358</v>
      </c>
      <c r="C173" s="1">
        <v>1448</v>
      </c>
      <c r="G173" s="1">
        <f t="shared" si="23"/>
        <v>1448</v>
      </c>
      <c r="H173" s="11">
        <f t="shared" si="24"/>
        <v>8834.400184799999</v>
      </c>
      <c r="I173" s="11">
        <f>IF(T173=1,$R$3*G173,0)</f>
        <v>0</v>
      </c>
      <c r="J173" s="11">
        <f t="shared" si="25"/>
        <v>8834.400184799999</v>
      </c>
      <c r="K173" s="1">
        <v>534</v>
      </c>
      <c r="L173" s="1">
        <v>151</v>
      </c>
      <c r="M173" s="1">
        <f t="shared" si="26"/>
        <v>685</v>
      </c>
      <c r="N173" s="7">
        <f t="shared" si="27"/>
        <v>0.47306629834254144</v>
      </c>
      <c r="P173" s="10"/>
      <c r="Q173" s="1">
        <f t="shared" si="28"/>
        <v>1448</v>
      </c>
      <c r="R173" s="1">
        <f t="shared" si="29"/>
        <v>685</v>
      </c>
      <c r="S173" s="1">
        <f t="shared" si="32"/>
        <v>164</v>
      </c>
      <c r="T173" s="1">
        <f t="shared" si="30"/>
        <v>0</v>
      </c>
      <c r="U173" s="1">
        <f t="shared" si="31"/>
        <v>0</v>
      </c>
    </row>
    <row r="174" spans="1:21" ht="11.25">
      <c r="A174" s="1" t="s">
        <v>359</v>
      </c>
      <c r="B174" s="1" t="s">
        <v>360</v>
      </c>
      <c r="C174" s="1">
        <v>546</v>
      </c>
      <c r="G174" s="1">
        <f t="shared" si="23"/>
        <v>546</v>
      </c>
      <c r="H174" s="11">
        <f t="shared" si="24"/>
        <v>3331.2033846</v>
      </c>
      <c r="I174" s="11">
        <f>IF(T174=1,ROUND(($R$3*G174),0))</f>
        <v>964</v>
      </c>
      <c r="J174" s="11">
        <f t="shared" si="25"/>
        <v>4295.2033845999995</v>
      </c>
      <c r="K174" s="1">
        <v>253</v>
      </c>
      <c r="L174" s="1">
        <v>64</v>
      </c>
      <c r="M174" s="1">
        <f t="shared" si="26"/>
        <v>317</v>
      </c>
      <c r="N174" s="7">
        <f t="shared" si="27"/>
        <v>0.5805860805860806</v>
      </c>
      <c r="P174" s="10"/>
      <c r="Q174" s="1">
        <f t="shared" si="28"/>
        <v>546</v>
      </c>
      <c r="R174" s="1">
        <f t="shared" si="29"/>
        <v>317</v>
      </c>
      <c r="S174" s="1">
        <f t="shared" si="32"/>
        <v>165</v>
      </c>
      <c r="T174" s="1">
        <f t="shared" si="30"/>
        <v>1</v>
      </c>
      <c r="U174" s="1">
        <f t="shared" si="31"/>
        <v>546</v>
      </c>
    </row>
    <row r="175" spans="1:21" ht="11.25">
      <c r="A175" s="1" t="s">
        <v>361</v>
      </c>
      <c r="B175" s="1" t="s">
        <v>362</v>
      </c>
      <c r="C175" s="1">
        <v>1168</v>
      </c>
      <c r="D175" s="1">
        <v>61</v>
      </c>
      <c r="G175" s="1">
        <f t="shared" si="23"/>
        <v>1229</v>
      </c>
      <c r="H175" s="11">
        <f t="shared" si="24"/>
        <v>7498.2581678999995</v>
      </c>
      <c r="I175" s="11">
        <f>IF(T175=1,$R$3*G175,0)</f>
        <v>0</v>
      </c>
      <c r="J175" s="11">
        <f t="shared" si="25"/>
        <v>7498.2581678999995</v>
      </c>
      <c r="K175" s="1">
        <v>372</v>
      </c>
      <c r="L175" s="1">
        <v>130</v>
      </c>
      <c r="M175" s="1">
        <f t="shared" si="26"/>
        <v>502</v>
      </c>
      <c r="N175" s="7">
        <f t="shared" si="27"/>
        <v>0.4297945205479452</v>
      </c>
      <c r="P175" s="10"/>
      <c r="Q175" s="1">
        <f t="shared" si="28"/>
        <v>1168</v>
      </c>
      <c r="R175" s="1">
        <f t="shared" si="29"/>
        <v>502</v>
      </c>
      <c r="S175" s="1">
        <f t="shared" si="32"/>
        <v>166</v>
      </c>
      <c r="T175" s="1">
        <f t="shared" si="30"/>
        <v>0</v>
      </c>
      <c r="U175" s="1">
        <f t="shared" si="31"/>
        <v>0</v>
      </c>
    </row>
    <row r="176" spans="1:21" ht="11.25">
      <c r="A176" s="1" t="s">
        <v>363</v>
      </c>
      <c r="B176" s="1" t="s">
        <v>364</v>
      </c>
      <c r="C176" s="1">
        <v>391</v>
      </c>
      <c r="D176" s="1">
        <v>200</v>
      </c>
      <c r="G176" s="1">
        <f t="shared" si="23"/>
        <v>591</v>
      </c>
      <c r="H176" s="11">
        <f t="shared" si="24"/>
        <v>3605.7531141</v>
      </c>
      <c r="I176" s="11">
        <f>IF(T176=1,$R$3*G176,0)</f>
        <v>0</v>
      </c>
      <c r="J176" s="11">
        <f t="shared" si="25"/>
        <v>3605.7531141</v>
      </c>
      <c r="K176" s="1">
        <v>89</v>
      </c>
      <c r="L176" s="1">
        <v>36</v>
      </c>
      <c r="M176" s="1">
        <f t="shared" si="26"/>
        <v>125</v>
      </c>
      <c r="N176" s="7">
        <f t="shared" si="27"/>
        <v>0.319693094629156</v>
      </c>
      <c r="P176" s="10"/>
      <c r="Q176" s="1">
        <f t="shared" si="28"/>
        <v>391</v>
      </c>
      <c r="R176" s="1">
        <f t="shared" si="29"/>
        <v>125</v>
      </c>
      <c r="S176" s="1">
        <f t="shared" si="32"/>
        <v>167</v>
      </c>
      <c r="T176" s="1">
        <f t="shared" si="30"/>
        <v>0</v>
      </c>
      <c r="U176" s="1">
        <f t="shared" si="31"/>
        <v>0</v>
      </c>
    </row>
    <row r="177" spans="1:21" ht="11.25">
      <c r="A177" s="1" t="s">
        <v>365</v>
      </c>
      <c r="B177" s="1" t="s">
        <v>366</v>
      </c>
      <c r="C177" s="1">
        <v>1758</v>
      </c>
      <c r="G177" s="1">
        <f t="shared" si="23"/>
        <v>1758</v>
      </c>
      <c r="H177" s="11">
        <f t="shared" si="24"/>
        <v>10725.7427658</v>
      </c>
      <c r="I177" s="11">
        <f>IF(T177=1,$R$3*G177,0)</f>
        <v>0</v>
      </c>
      <c r="J177" s="11">
        <f t="shared" si="25"/>
        <v>10725.7427658</v>
      </c>
      <c r="K177" s="1">
        <v>505</v>
      </c>
      <c r="L177" s="1">
        <v>141</v>
      </c>
      <c r="M177" s="1">
        <f t="shared" si="26"/>
        <v>646</v>
      </c>
      <c r="N177" s="7">
        <f t="shared" si="27"/>
        <v>0.36746302616609783</v>
      </c>
      <c r="P177" s="10"/>
      <c r="Q177" s="1">
        <f t="shared" si="28"/>
        <v>1758</v>
      </c>
      <c r="R177" s="1">
        <f t="shared" si="29"/>
        <v>646</v>
      </c>
      <c r="S177" s="1">
        <f t="shared" si="32"/>
        <v>168</v>
      </c>
      <c r="T177" s="1">
        <f t="shared" si="30"/>
        <v>0</v>
      </c>
      <c r="U177" s="1">
        <f t="shared" si="31"/>
        <v>0</v>
      </c>
    </row>
    <row r="178" spans="1:21" ht="11.25">
      <c r="A178" s="1" t="s">
        <v>367</v>
      </c>
      <c r="B178" s="1" t="s">
        <v>368</v>
      </c>
      <c r="C178" s="1">
        <v>974</v>
      </c>
      <c r="G178" s="1">
        <f t="shared" si="23"/>
        <v>974</v>
      </c>
      <c r="H178" s="11">
        <f t="shared" si="24"/>
        <v>5942.4763674</v>
      </c>
      <c r="I178" s="11">
        <f>IF(T178=1,ROUND(($R$3*G178),0))</f>
        <v>1719</v>
      </c>
      <c r="J178" s="11">
        <f t="shared" si="25"/>
        <v>7661.4763674</v>
      </c>
      <c r="K178" s="1">
        <v>447</v>
      </c>
      <c r="L178" s="1">
        <v>74</v>
      </c>
      <c r="M178" s="1">
        <f t="shared" si="26"/>
        <v>521</v>
      </c>
      <c r="N178" s="7">
        <f t="shared" si="27"/>
        <v>0.5349075975359343</v>
      </c>
      <c r="P178" s="10"/>
      <c r="Q178" s="1">
        <f t="shared" si="28"/>
        <v>974</v>
      </c>
      <c r="R178" s="1">
        <f t="shared" si="29"/>
        <v>521</v>
      </c>
      <c r="S178" s="1">
        <f t="shared" si="32"/>
        <v>169</v>
      </c>
      <c r="T178" s="1">
        <f t="shared" si="30"/>
        <v>1</v>
      </c>
      <c r="U178" s="1">
        <f t="shared" si="31"/>
        <v>974</v>
      </c>
    </row>
    <row r="179" spans="1:21" ht="11.25">
      <c r="A179" s="1" t="s">
        <v>369</v>
      </c>
      <c r="B179" s="1" t="s">
        <v>370</v>
      </c>
      <c r="C179" s="1">
        <v>688</v>
      </c>
      <c r="G179" s="1">
        <f t="shared" si="23"/>
        <v>688</v>
      </c>
      <c r="H179" s="11">
        <f t="shared" si="24"/>
        <v>4197.5603088</v>
      </c>
      <c r="I179" s="11">
        <f>IF(T179=1,$R$3*G179,0)</f>
        <v>0</v>
      </c>
      <c r="J179" s="11">
        <f t="shared" si="25"/>
        <v>4197.5603088</v>
      </c>
      <c r="K179" s="1">
        <v>210</v>
      </c>
      <c r="L179" s="1">
        <v>53</v>
      </c>
      <c r="M179" s="1">
        <f t="shared" si="26"/>
        <v>263</v>
      </c>
      <c r="N179" s="7">
        <f t="shared" si="27"/>
        <v>0.38226744186046513</v>
      </c>
      <c r="P179" s="10"/>
      <c r="Q179" s="1">
        <f t="shared" si="28"/>
        <v>688</v>
      </c>
      <c r="R179" s="1">
        <f t="shared" si="29"/>
        <v>263</v>
      </c>
      <c r="S179" s="1">
        <f t="shared" si="32"/>
        <v>170</v>
      </c>
      <c r="T179" s="1">
        <f t="shared" si="30"/>
        <v>0</v>
      </c>
      <c r="U179" s="1">
        <f t="shared" si="31"/>
        <v>0</v>
      </c>
    </row>
    <row r="180" spans="1:21" ht="11.25">
      <c r="A180" s="1" t="s">
        <v>371</v>
      </c>
      <c r="B180" s="1" t="s">
        <v>372</v>
      </c>
      <c r="C180" s="1">
        <v>7277</v>
      </c>
      <c r="G180" s="1">
        <f t="shared" si="23"/>
        <v>7277</v>
      </c>
      <c r="H180" s="11">
        <f t="shared" si="24"/>
        <v>44397.7418127</v>
      </c>
      <c r="I180" s="11">
        <f>IF(T180=1,$R$3*G180,0)</f>
        <v>0</v>
      </c>
      <c r="J180" s="11">
        <f t="shared" si="25"/>
        <v>44397.7418127</v>
      </c>
      <c r="K180" s="1">
        <v>1217</v>
      </c>
      <c r="L180" s="1">
        <v>457</v>
      </c>
      <c r="M180" s="1">
        <f t="shared" si="26"/>
        <v>1674</v>
      </c>
      <c r="N180" s="7">
        <f t="shared" si="27"/>
        <v>0.23003985158719253</v>
      </c>
      <c r="P180" s="10"/>
      <c r="Q180" s="1">
        <f t="shared" si="28"/>
        <v>7277</v>
      </c>
      <c r="R180" s="1">
        <f t="shared" si="29"/>
        <v>1674</v>
      </c>
      <c r="S180" s="1">
        <f t="shared" si="32"/>
        <v>171</v>
      </c>
      <c r="T180" s="1">
        <f t="shared" si="30"/>
        <v>0</v>
      </c>
      <c r="U180" s="1">
        <f t="shared" si="31"/>
        <v>0</v>
      </c>
    </row>
    <row r="181" spans="1:21" ht="11.25">
      <c r="A181" s="1" t="s">
        <v>373</v>
      </c>
      <c r="B181" s="1" t="s">
        <v>374</v>
      </c>
      <c r="C181" s="1">
        <v>2045</v>
      </c>
      <c r="G181" s="1">
        <f t="shared" si="23"/>
        <v>2045</v>
      </c>
      <c r="H181" s="11">
        <f t="shared" si="24"/>
        <v>12476.7599295</v>
      </c>
      <c r="I181" s="11">
        <f>IF(T181=1,$R$3*G181,0)</f>
        <v>0</v>
      </c>
      <c r="J181" s="11">
        <f t="shared" si="25"/>
        <v>12476.7599295</v>
      </c>
      <c r="K181" s="1">
        <v>563</v>
      </c>
      <c r="L181" s="1">
        <v>168</v>
      </c>
      <c r="M181" s="1">
        <f t="shared" si="26"/>
        <v>731</v>
      </c>
      <c r="N181" s="7">
        <f t="shared" si="27"/>
        <v>0.35745721271393643</v>
      </c>
      <c r="P181" s="10"/>
      <c r="Q181" s="1">
        <f t="shared" si="28"/>
        <v>2045</v>
      </c>
      <c r="R181" s="1">
        <f t="shared" si="29"/>
        <v>731</v>
      </c>
      <c r="S181" s="1">
        <f t="shared" si="32"/>
        <v>172</v>
      </c>
      <c r="T181" s="1">
        <f t="shared" si="30"/>
        <v>0</v>
      </c>
      <c r="U181" s="1">
        <f t="shared" si="31"/>
        <v>0</v>
      </c>
    </row>
    <row r="182" spans="1:21" ht="11.25">
      <c r="A182" s="1" t="s">
        <v>375</v>
      </c>
      <c r="B182" s="1" t="s">
        <v>376</v>
      </c>
      <c r="C182" s="1">
        <v>271</v>
      </c>
      <c r="G182" s="1">
        <f t="shared" si="23"/>
        <v>271</v>
      </c>
      <c r="H182" s="11">
        <f t="shared" si="24"/>
        <v>1653.3994821</v>
      </c>
      <c r="I182" s="11">
        <f aca="true" t="shared" si="34" ref="I182:I187">IF(T182=1,ROUND(($R$3*G182),0))</f>
        <v>478</v>
      </c>
      <c r="J182" s="11">
        <f t="shared" si="25"/>
        <v>2131.3994820999997</v>
      </c>
      <c r="K182" s="1">
        <v>115</v>
      </c>
      <c r="L182" s="1">
        <v>44</v>
      </c>
      <c r="M182" s="1">
        <f t="shared" si="26"/>
        <v>159</v>
      </c>
      <c r="N182" s="7">
        <f t="shared" si="27"/>
        <v>0.5867158671586716</v>
      </c>
      <c r="P182" s="10"/>
      <c r="Q182" s="1">
        <f t="shared" si="28"/>
        <v>271</v>
      </c>
      <c r="R182" s="1">
        <f t="shared" si="29"/>
        <v>159</v>
      </c>
      <c r="S182" s="1">
        <f t="shared" si="32"/>
        <v>173</v>
      </c>
      <c r="T182" s="1">
        <f t="shared" si="30"/>
        <v>1</v>
      </c>
      <c r="U182" s="1">
        <f t="shared" si="31"/>
        <v>271</v>
      </c>
    </row>
    <row r="183" spans="1:21" ht="11.25">
      <c r="A183" s="1" t="s">
        <v>377</v>
      </c>
      <c r="B183" s="1" t="s">
        <v>378</v>
      </c>
      <c r="C183" s="1">
        <v>347</v>
      </c>
      <c r="G183" s="1">
        <f t="shared" si="23"/>
        <v>347</v>
      </c>
      <c r="H183" s="11">
        <f t="shared" si="24"/>
        <v>2117.0834697</v>
      </c>
      <c r="I183" s="11">
        <f t="shared" si="34"/>
        <v>612</v>
      </c>
      <c r="J183" s="11">
        <f t="shared" si="25"/>
        <v>2729.0834697</v>
      </c>
      <c r="K183" s="1">
        <v>151</v>
      </c>
      <c r="L183" s="1">
        <v>31</v>
      </c>
      <c r="M183" s="1">
        <f t="shared" si="26"/>
        <v>182</v>
      </c>
      <c r="N183" s="7">
        <f t="shared" si="27"/>
        <v>0.5244956772334294</v>
      </c>
      <c r="P183" s="10"/>
      <c r="Q183" s="1">
        <f t="shared" si="28"/>
        <v>347</v>
      </c>
      <c r="R183" s="1">
        <f t="shared" si="29"/>
        <v>182</v>
      </c>
      <c r="S183" s="1">
        <f t="shared" si="32"/>
        <v>174</v>
      </c>
      <c r="T183" s="1">
        <f t="shared" si="30"/>
        <v>1</v>
      </c>
      <c r="U183" s="1">
        <f t="shared" si="31"/>
        <v>347</v>
      </c>
    </row>
    <row r="184" spans="1:21" ht="11.25">
      <c r="A184" s="1" t="s">
        <v>379</v>
      </c>
      <c r="B184" s="1" t="s">
        <v>380</v>
      </c>
      <c r="C184" s="1">
        <v>923</v>
      </c>
      <c r="G184" s="1">
        <f t="shared" si="23"/>
        <v>923</v>
      </c>
      <c r="H184" s="11">
        <f t="shared" si="24"/>
        <v>5631.3200073</v>
      </c>
      <c r="I184" s="11">
        <f t="shared" si="34"/>
        <v>1629</v>
      </c>
      <c r="J184" s="11">
        <f t="shared" si="25"/>
        <v>7260.3200073</v>
      </c>
      <c r="K184" s="1">
        <v>384</v>
      </c>
      <c r="L184" s="1">
        <v>107</v>
      </c>
      <c r="M184" s="1">
        <f t="shared" si="26"/>
        <v>491</v>
      </c>
      <c r="N184" s="7">
        <f t="shared" si="27"/>
        <v>0.5319609967497292</v>
      </c>
      <c r="P184" s="10"/>
      <c r="Q184" s="1">
        <f t="shared" si="28"/>
        <v>923</v>
      </c>
      <c r="R184" s="1">
        <f t="shared" si="29"/>
        <v>491</v>
      </c>
      <c r="S184" s="1">
        <f t="shared" si="32"/>
        <v>175</v>
      </c>
      <c r="T184" s="1">
        <f t="shared" si="30"/>
        <v>1</v>
      </c>
      <c r="U184" s="1">
        <f t="shared" si="31"/>
        <v>923</v>
      </c>
    </row>
    <row r="185" spans="1:21" ht="11.25">
      <c r="A185" s="1" t="s">
        <v>381</v>
      </c>
      <c r="B185" s="1" t="s">
        <v>382</v>
      </c>
      <c r="C185" s="1">
        <v>1078</v>
      </c>
      <c r="G185" s="1">
        <f t="shared" si="23"/>
        <v>1078</v>
      </c>
      <c r="H185" s="11">
        <f t="shared" si="24"/>
        <v>6576.9912978</v>
      </c>
      <c r="I185" s="11">
        <f t="shared" si="34"/>
        <v>1903</v>
      </c>
      <c r="J185" s="11">
        <f t="shared" si="25"/>
        <v>8479.9912978</v>
      </c>
      <c r="K185" s="1">
        <v>430</v>
      </c>
      <c r="L185" s="1">
        <v>121</v>
      </c>
      <c r="M185" s="1">
        <f t="shared" si="26"/>
        <v>551</v>
      </c>
      <c r="N185" s="7">
        <f t="shared" si="27"/>
        <v>0.5111317254174397</v>
      </c>
      <c r="P185" s="10"/>
      <c r="Q185" s="1">
        <f t="shared" si="28"/>
        <v>1078</v>
      </c>
      <c r="R185" s="1">
        <f t="shared" si="29"/>
        <v>551</v>
      </c>
      <c r="S185" s="1">
        <f t="shared" si="32"/>
        <v>176</v>
      </c>
      <c r="T185" s="1">
        <f t="shared" si="30"/>
        <v>1</v>
      </c>
      <c r="U185" s="1">
        <f t="shared" si="31"/>
        <v>1078</v>
      </c>
    </row>
    <row r="186" spans="1:21" ht="11.25">
      <c r="A186" s="1" t="s">
        <v>383</v>
      </c>
      <c r="B186" s="1" t="s">
        <v>384</v>
      </c>
      <c r="C186" s="1">
        <v>306</v>
      </c>
      <c r="G186" s="1">
        <f t="shared" si="23"/>
        <v>306</v>
      </c>
      <c r="H186" s="11">
        <f t="shared" si="24"/>
        <v>1866.9381606</v>
      </c>
      <c r="I186" s="11">
        <f t="shared" si="34"/>
        <v>540</v>
      </c>
      <c r="J186" s="11">
        <f t="shared" si="25"/>
        <v>2406.9381605999997</v>
      </c>
      <c r="K186" s="1">
        <v>174</v>
      </c>
      <c r="L186" s="1">
        <v>44</v>
      </c>
      <c r="M186" s="1">
        <f t="shared" si="26"/>
        <v>218</v>
      </c>
      <c r="N186" s="7">
        <f t="shared" si="27"/>
        <v>0.7124183006535948</v>
      </c>
      <c r="P186" s="10"/>
      <c r="Q186" s="1">
        <f t="shared" si="28"/>
        <v>306</v>
      </c>
      <c r="R186" s="1">
        <f t="shared" si="29"/>
        <v>218</v>
      </c>
      <c r="S186" s="1">
        <f t="shared" si="32"/>
        <v>177</v>
      </c>
      <c r="T186" s="1">
        <f t="shared" si="30"/>
        <v>1</v>
      </c>
      <c r="U186" s="1">
        <f t="shared" si="31"/>
        <v>306</v>
      </c>
    </row>
    <row r="187" spans="1:21" ht="11.25">
      <c r="A187" s="1" t="s">
        <v>385</v>
      </c>
      <c r="B187" s="1" t="s">
        <v>386</v>
      </c>
      <c r="C187" s="1">
        <v>192</v>
      </c>
      <c r="G187" s="1">
        <f t="shared" si="23"/>
        <v>192</v>
      </c>
      <c r="H187" s="11">
        <f t="shared" si="24"/>
        <v>1171.4121792</v>
      </c>
      <c r="I187" s="11">
        <f t="shared" si="34"/>
        <v>339</v>
      </c>
      <c r="J187" s="11">
        <f t="shared" si="25"/>
        <v>1510.4121792</v>
      </c>
      <c r="K187" s="1">
        <v>72</v>
      </c>
      <c r="L187" s="1">
        <v>32</v>
      </c>
      <c r="M187" s="1">
        <f t="shared" si="26"/>
        <v>104</v>
      </c>
      <c r="N187" s="7">
        <f t="shared" si="27"/>
        <v>0.5416666666666666</v>
      </c>
      <c r="P187" s="10"/>
      <c r="Q187" s="1">
        <f t="shared" si="28"/>
        <v>192</v>
      </c>
      <c r="R187" s="1">
        <f t="shared" si="29"/>
        <v>104</v>
      </c>
      <c r="S187" s="1">
        <f t="shared" si="32"/>
        <v>178</v>
      </c>
      <c r="T187" s="1">
        <f t="shared" si="30"/>
        <v>1</v>
      </c>
      <c r="U187" s="1">
        <f t="shared" si="31"/>
        <v>192</v>
      </c>
    </row>
    <row r="188" spans="1:21" ht="11.25">
      <c r="A188" s="1" t="s">
        <v>387</v>
      </c>
      <c r="B188" s="1" t="s">
        <v>388</v>
      </c>
      <c r="C188" s="1">
        <v>956</v>
      </c>
      <c r="G188" s="1">
        <f t="shared" si="23"/>
        <v>956</v>
      </c>
      <c r="H188" s="11">
        <f t="shared" si="24"/>
        <v>5832.6564756</v>
      </c>
      <c r="I188" s="11">
        <f>IF(T188=1,$R$3*G188,0)</f>
        <v>0</v>
      </c>
      <c r="J188" s="11">
        <f t="shared" si="25"/>
        <v>5832.6564756</v>
      </c>
      <c r="K188" s="1">
        <v>217</v>
      </c>
      <c r="L188" s="1">
        <v>67</v>
      </c>
      <c r="M188" s="1">
        <f t="shared" si="26"/>
        <v>284</v>
      </c>
      <c r="N188" s="7">
        <f t="shared" si="27"/>
        <v>0.29707112970711297</v>
      </c>
      <c r="P188" s="10"/>
      <c r="Q188" s="1">
        <f t="shared" si="28"/>
        <v>956</v>
      </c>
      <c r="R188" s="1">
        <f t="shared" si="29"/>
        <v>284</v>
      </c>
      <c r="S188" s="1">
        <f t="shared" si="32"/>
        <v>179</v>
      </c>
      <c r="T188" s="1">
        <f t="shared" si="30"/>
        <v>0</v>
      </c>
      <c r="U188" s="1">
        <f t="shared" si="31"/>
        <v>0</v>
      </c>
    </row>
    <row r="189" spans="1:21" ht="11.25">
      <c r="A189" s="1" t="s">
        <v>389</v>
      </c>
      <c r="B189" s="1" t="s">
        <v>390</v>
      </c>
      <c r="C189" s="1">
        <v>852</v>
      </c>
      <c r="G189" s="1">
        <f t="shared" si="23"/>
        <v>852</v>
      </c>
      <c r="H189" s="11">
        <f t="shared" si="24"/>
        <v>5198.1415452</v>
      </c>
      <c r="I189" s="11">
        <f>IF(T189=1,$R$3*G189,0)</f>
        <v>0</v>
      </c>
      <c r="J189" s="11">
        <f t="shared" si="25"/>
        <v>5198.1415452</v>
      </c>
      <c r="K189" s="1">
        <v>237</v>
      </c>
      <c r="L189" s="1">
        <v>73</v>
      </c>
      <c r="M189" s="1">
        <f t="shared" si="26"/>
        <v>310</v>
      </c>
      <c r="N189" s="7">
        <f t="shared" si="27"/>
        <v>0.36384976525821594</v>
      </c>
      <c r="P189" s="10"/>
      <c r="Q189" s="1">
        <f t="shared" si="28"/>
        <v>852</v>
      </c>
      <c r="R189" s="1">
        <f t="shared" si="29"/>
        <v>310</v>
      </c>
      <c r="S189" s="1">
        <f t="shared" si="32"/>
        <v>180</v>
      </c>
      <c r="T189" s="1">
        <f t="shared" si="30"/>
        <v>0</v>
      </c>
      <c r="U189" s="1">
        <f t="shared" si="31"/>
        <v>0</v>
      </c>
    </row>
    <row r="190" spans="1:21" ht="11.25">
      <c r="A190" s="1" t="s">
        <v>391</v>
      </c>
      <c r="B190" s="1" t="s">
        <v>392</v>
      </c>
      <c r="C190" s="1">
        <v>4596</v>
      </c>
      <c r="G190" s="1">
        <f t="shared" si="23"/>
        <v>4596</v>
      </c>
      <c r="H190" s="11">
        <f t="shared" si="24"/>
        <v>28040.6790396</v>
      </c>
      <c r="I190" s="11">
        <f>IF(T190=1,ROUND(($R$3*G190),0))</f>
        <v>8112</v>
      </c>
      <c r="J190" s="11">
        <f t="shared" si="25"/>
        <v>36152.6790396</v>
      </c>
      <c r="K190" s="1">
        <v>2253</v>
      </c>
      <c r="L190" s="1">
        <v>320</v>
      </c>
      <c r="M190" s="1">
        <f t="shared" si="26"/>
        <v>2573</v>
      </c>
      <c r="N190" s="7">
        <f t="shared" si="27"/>
        <v>0.5598346388163621</v>
      </c>
      <c r="P190" s="10"/>
      <c r="Q190" s="1">
        <f t="shared" si="28"/>
        <v>4596</v>
      </c>
      <c r="R190" s="1">
        <f t="shared" si="29"/>
        <v>2573</v>
      </c>
      <c r="S190" s="1">
        <f t="shared" si="32"/>
        <v>181</v>
      </c>
      <c r="T190" s="1">
        <f t="shared" si="30"/>
        <v>1</v>
      </c>
      <c r="U190" s="1">
        <f t="shared" si="31"/>
        <v>4596</v>
      </c>
    </row>
    <row r="191" spans="1:21" ht="11.25">
      <c r="A191" s="1" t="s">
        <v>393</v>
      </c>
      <c r="B191" s="1" t="s">
        <v>394</v>
      </c>
      <c r="C191" s="1">
        <v>470</v>
      </c>
      <c r="G191" s="1">
        <f t="shared" si="23"/>
        <v>470</v>
      </c>
      <c r="H191" s="11">
        <f t="shared" si="24"/>
        <v>2867.519397</v>
      </c>
      <c r="I191" s="11">
        <f>IF(T191=1,$R$3*G191,0)</f>
        <v>0</v>
      </c>
      <c r="J191" s="11">
        <f t="shared" si="25"/>
        <v>2867.519397</v>
      </c>
      <c r="K191" s="1">
        <v>78</v>
      </c>
      <c r="L191" s="1">
        <v>22</v>
      </c>
      <c r="M191" s="1">
        <f t="shared" si="26"/>
        <v>100</v>
      </c>
      <c r="N191" s="7">
        <f t="shared" si="27"/>
        <v>0.2127659574468085</v>
      </c>
      <c r="P191" s="10"/>
      <c r="Q191" s="1">
        <f t="shared" si="28"/>
        <v>470</v>
      </c>
      <c r="R191" s="1">
        <f t="shared" si="29"/>
        <v>100</v>
      </c>
      <c r="S191" s="1">
        <f t="shared" si="32"/>
        <v>182</v>
      </c>
      <c r="T191" s="1">
        <f t="shared" si="30"/>
        <v>0</v>
      </c>
      <c r="U191" s="1">
        <f t="shared" si="31"/>
        <v>0</v>
      </c>
    </row>
    <row r="192" spans="1:21" ht="11.25">
      <c r="A192" s="1" t="s">
        <v>395</v>
      </c>
      <c r="B192" s="1" t="s">
        <v>396</v>
      </c>
      <c r="C192" s="1">
        <v>3676</v>
      </c>
      <c r="D192" s="1">
        <v>151</v>
      </c>
      <c r="G192" s="1">
        <f t="shared" si="23"/>
        <v>3827</v>
      </c>
      <c r="H192" s="11">
        <f t="shared" si="24"/>
        <v>23348.9292177</v>
      </c>
      <c r="I192" s="11">
        <f>IF(T192=1,ROUND(($R$3*G192),0))</f>
        <v>6754</v>
      </c>
      <c r="J192" s="11">
        <f t="shared" si="25"/>
        <v>30102.9292177</v>
      </c>
      <c r="K192" s="1">
        <v>2433</v>
      </c>
      <c r="L192" s="1">
        <v>165</v>
      </c>
      <c r="M192" s="1">
        <f t="shared" si="26"/>
        <v>2598</v>
      </c>
      <c r="N192" s="7">
        <f t="shared" si="27"/>
        <v>0.7067464635473341</v>
      </c>
      <c r="P192" s="10"/>
      <c r="Q192" s="1">
        <f t="shared" si="28"/>
        <v>3676</v>
      </c>
      <c r="R192" s="1">
        <f t="shared" si="29"/>
        <v>2598</v>
      </c>
      <c r="S192" s="1">
        <f t="shared" si="32"/>
        <v>183</v>
      </c>
      <c r="T192" s="1">
        <f t="shared" si="30"/>
        <v>1</v>
      </c>
      <c r="U192" s="1">
        <f t="shared" si="31"/>
        <v>3827</v>
      </c>
    </row>
    <row r="193" spans="1:21" ht="11.25">
      <c r="A193" s="1" t="s">
        <v>397</v>
      </c>
      <c r="B193" s="1" t="s">
        <v>398</v>
      </c>
      <c r="C193" s="1">
        <v>1539</v>
      </c>
      <c r="G193" s="1">
        <f t="shared" si="23"/>
        <v>1539</v>
      </c>
      <c r="H193" s="11">
        <f t="shared" si="24"/>
        <v>9389.6007489</v>
      </c>
      <c r="I193" s="11">
        <f>IF(T193=1,ROUND(($R$3*G193),0))</f>
        <v>2716</v>
      </c>
      <c r="J193" s="11">
        <f t="shared" si="25"/>
        <v>12105.6007489</v>
      </c>
      <c r="K193" s="1">
        <v>942</v>
      </c>
      <c r="L193" s="1">
        <v>97</v>
      </c>
      <c r="M193" s="1">
        <f t="shared" si="26"/>
        <v>1039</v>
      </c>
      <c r="N193" s="7">
        <f t="shared" si="27"/>
        <v>0.6751137102014295</v>
      </c>
      <c r="P193" s="10"/>
      <c r="Q193" s="1">
        <f t="shared" si="28"/>
        <v>1539</v>
      </c>
      <c r="R193" s="1">
        <f t="shared" si="29"/>
        <v>1039</v>
      </c>
      <c r="S193" s="1">
        <f t="shared" si="32"/>
        <v>184</v>
      </c>
      <c r="T193" s="1">
        <f t="shared" si="30"/>
        <v>1</v>
      </c>
      <c r="U193" s="1">
        <f t="shared" si="31"/>
        <v>1539</v>
      </c>
    </row>
    <row r="194" spans="1:21" ht="11.25">
      <c r="A194" s="1" t="s">
        <v>399</v>
      </c>
      <c r="B194" s="1" t="s">
        <v>400</v>
      </c>
      <c r="C194" s="1">
        <v>1333</v>
      </c>
      <c r="D194" s="1">
        <v>113</v>
      </c>
      <c r="G194" s="1">
        <f t="shared" si="23"/>
        <v>1446</v>
      </c>
      <c r="H194" s="11">
        <f t="shared" si="24"/>
        <v>8822.1979746</v>
      </c>
      <c r="I194" s="11">
        <f>IF(T194=1,$R$3*G194,0)</f>
        <v>0</v>
      </c>
      <c r="J194" s="11">
        <f t="shared" si="25"/>
        <v>8822.1979746</v>
      </c>
      <c r="K194" s="1">
        <v>475</v>
      </c>
      <c r="L194" s="1">
        <v>160</v>
      </c>
      <c r="M194" s="1">
        <f t="shared" si="26"/>
        <v>635</v>
      </c>
      <c r="N194" s="7">
        <f t="shared" si="27"/>
        <v>0.4763690922730683</v>
      </c>
      <c r="P194" s="10"/>
      <c r="Q194" s="1">
        <f t="shared" si="28"/>
        <v>1333</v>
      </c>
      <c r="R194" s="1">
        <f t="shared" si="29"/>
        <v>635</v>
      </c>
      <c r="S194" s="1">
        <f t="shared" si="32"/>
        <v>185</v>
      </c>
      <c r="T194" s="1">
        <f t="shared" si="30"/>
        <v>0</v>
      </c>
      <c r="U194" s="1">
        <f t="shared" si="31"/>
        <v>0</v>
      </c>
    </row>
    <row r="195" spans="1:21" ht="11.25">
      <c r="A195" s="1" t="s">
        <v>401</v>
      </c>
      <c r="B195" s="1" t="s">
        <v>402</v>
      </c>
      <c r="C195" s="1">
        <v>1007</v>
      </c>
      <c r="G195" s="1">
        <f t="shared" si="23"/>
        <v>1007</v>
      </c>
      <c r="H195" s="11">
        <f t="shared" si="24"/>
        <v>6143.8128357</v>
      </c>
      <c r="I195" s="11">
        <f>IF(T195=1,$R$3*G195,0)</f>
        <v>0</v>
      </c>
      <c r="J195" s="11">
        <f t="shared" si="25"/>
        <v>6143.8128357</v>
      </c>
      <c r="K195" s="1">
        <v>391</v>
      </c>
      <c r="L195" s="1">
        <v>104</v>
      </c>
      <c r="M195" s="1">
        <f t="shared" si="26"/>
        <v>495</v>
      </c>
      <c r="N195" s="7">
        <f t="shared" si="27"/>
        <v>0.4915590863952334</v>
      </c>
      <c r="P195" s="10"/>
      <c r="Q195" s="1">
        <f t="shared" si="28"/>
        <v>1007</v>
      </c>
      <c r="R195" s="1">
        <f t="shared" si="29"/>
        <v>495</v>
      </c>
      <c r="S195" s="1">
        <f t="shared" si="32"/>
        <v>186</v>
      </c>
      <c r="T195" s="1">
        <f t="shared" si="30"/>
        <v>0</v>
      </c>
      <c r="U195" s="1">
        <f t="shared" si="31"/>
        <v>0</v>
      </c>
    </row>
    <row r="196" spans="1:21" ht="11.25">
      <c r="A196" s="1" t="s">
        <v>403</v>
      </c>
      <c r="B196" s="1" t="s">
        <v>404</v>
      </c>
      <c r="C196" s="1">
        <v>1823</v>
      </c>
      <c r="G196" s="1">
        <f t="shared" si="23"/>
        <v>1823</v>
      </c>
      <c r="H196" s="11">
        <f t="shared" si="24"/>
        <v>11122.3145973</v>
      </c>
      <c r="I196" s="11">
        <f>IF(T196=1,ROUND(($R$3*G196),0))</f>
        <v>3217</v>
      </c>
      <c r="J196" s="11">
        <f t="shared" si="25"/>
        <v>14339.3145973</v>
      </c>
      <c r="K196" s="1">
        <v>1311</v>
      </c>
      <c r="L196" s="1">
        <v>200</v>
      </c>
      <c r="M196" s="1">
        <f t="shared" si="26"/>
        <v>1511</v>
      </c>
      <c r="N196" s="7">
        <f t="shared" si="27"/>
        <v>0.8288535381239714</v>
      </c>
      <c r="P196" s="10"/>
      <c r="Q196" s="1">
        <f t="shared" si="28"/>
        <v>1823</v>
      </c>
      <c r="R196" s="1">
        <f t="shared" si="29"/>
        <v>1511</v>
      </c>
      <c r="S196" s="1">
        <f t="shared" si="32"/>
        <v>187</v>
      </c>
      <c r="T196" s="1">
        <f t="shared" si="30"/>
        <v>1</v>
      </c>
      <c r="U196" s="1">
        <f t="shared" si="31"/>
        <v>1823</v>
      </c>
    </row>
    <row r="197" spans="1:21" ht="11.25">
      <c r="A197" s="1" t="s">
        <v>405</v>
      </c>
      <c r="B197" s="1" t="s">
        <v>406</v>
      </c>
      <c r="C197" s="1">
        <v>1085</v>
      </c>
      <c r="G197" s="1">
        <f t="shared" si="23"/>
        <v>1085</v>
      </c>
      <c r="H197" s="11">
        <f t="shared" si="24"/>
        <v>6619.6990335</v>
      </c>
      <c r="I197" s="11">
        <f>IF(T197=1,ROUND(($R$3*G197),0))</f>
        <v>1915</v>
      </c>
      <c r="J197" s="11">
        <f t="shared" si="25"/>
        <v>8534.699033500001</v>
      </c>
      <c r="K197" s="1">
        <v>674</v>
      </c>
      <c r="L197" s="1">
        <v>81</v>
      </c>
      <c r="M197" s="1">
        <f t="shared" si="26"/>
        <v>755</v>
      </c>
      <c r="N197" s="7">
        <f t="shared" si="27"/>
        <v>0.695852534562212</v>
      </c>
      <c r="P197" s="10"/>
      <c r="Q197" s="1">
        <f t="shared" si="28"/>
        <v>1085</v>
      </c>
      <c r="R197" s="1">
        <f t="shared" si="29"/>
        <v>755</v>
      </c>
      <c r="S197" s="1">
        <f t="shared" si="32"/>
        <v>188</v>
      </c>
      <c r="T197" s="1">
        <f t="shared" si="30"/>
        <v>1</v>
      </c>
      <c r="U197" s="1">
        <f t="shared" si="31"/>
        <v>1085</v>
      </c>
    </row>
    <row r="198" spans="1:21" ht="11.25">
      <c r="A198" s="1" t="s">
        <v>407</v>
      </c>
      <c r="B198" s="1" t="s">
        <v>408</v>
      </c>
      <c r="C198" s="1">
        <v>551</v>
      </c>
      <c r="G198" s="1">
        <f t="shared" si="23"/>
        <v>551</v>
      </c>
      <c r="H198" s="11">
        <f t="shared" si="24"/>
        <v>3361.7089100999997</v>
      </c>
      <c r="I198" s="11">
        <f>IF(T198=1,ROUND(($R$3*G198),0))</f>
        <v>972</v>
      </c>
      <c r="J198" s="11">
        <f t="shared" si="25"/>
        <v>4333.7089101</v>
      </c>
      <c r="K198" s="1">
        <v>294</v>
      </c>
      <c r="L198" s="1">
        <v>52</v>
      </c>
      <c r="M198" s="1">
        <f t="shared" si="26"/>
        <v>346</v>
      </c>
      <c r="N198" s="7">
        <f t="shared" si="27"/>
        <v>0.6279491833030852</v>
      </c>
      <c r="P198" s="10"/>
      <c r="Q198" s="1">
        <f t="shared" si="28"/>
        <v>551</v>
      </c>
      <c r="R198" s="1">
        <f t="shared" si="29"/>
        <v>346</v>
      </c>
      <c r="S198" s="1">
        <f t="shared" si="32"/>
        <v>189</v>
      </c>
      <c r="T198" s="1">
        <f t="shared" si="30"/>
        <v>1</v>
      </c>
      <c r="U198" s="1">
        <f t="shared" si="31"/>
        <v>551</v>
      </c>
    </row>
    <row r="199" spans="1:21" ht="11.25">
      <c r="A199" s="1" t="s">
        <v>409</v>
      </c>
      <c r="B199" s="1" t="s">
        <v>410</v>
      </c>
      <c r="C199" s="1">
        <v>291</v>
      </c>
      <c r="G199" s="1">
        <f t="shared" si="23"/>
        <v>291</v>
      </c>
      <c r="H199" s="11">
        <f t="shared" si="24"/>
        <v>1775.4215841</v>
      </c>
      <c r="I199" s="11">
        <f>IF(T199=1,ROUND(($R$3*G199),0))</f>
        <v>514</v>
      </c>
      <c r="J199" s="11">
        <f t="shared" si="25"/>
        <v>2289.4215841</v>
      </c>
      <c r="K199" s="1">
        <v>257</v>
      </c>
      <c r="L199" s="1">
        <v>21</v>
      </c>
      <c r="M199" s="1">
        <f t="shared" si="26"/>
        <v>278</v>
      </c>
      <c r="N199" s="7">
        <f t="shared" si="27"/>
        <v>0.9553264604810997</v>
      </c>
      <c r="P199" s="10"/>
      <c r="Q199" s="1">
        <f t="shared" si="28"/>
        <v>291</v>
      </c>
      <c r="R199" s="1">
        <f t="shared" si="29"/>
        <v>278</v>
      </c>
      <c r="S199" s="1">
        <f t="shared" si="32"/>
        <v>190</v>
      </c>
      <c r="T199" s="1">
        <f t="shared" si="30"/>
        <v>1</v>
      </c>
      <c r="U199" s="1">
        <f t="shared" si="31"/>
        <v>291</v>
      </c>
    </row>
    <row r="200" spans="1:21" ht="11.25">
      <c r="A200" s="1" t="s">
        <v>411</v>
      </c>
      <c r="B200" s="1" t="s">
        <v>412</v>
      </c>
      <c r="C200" s="1">
        <v>582</v>
      </c>
      <c r="G200" s="1">
        <f t="shared" si="23"/>
        <v>582</v>
      </c>
      <c r="H200" s="11">
        <f t="shared" si="24"/>
        <v>3550.8431682</v>
      </c>
      <c r="I200" s="11">
        <f>IF(T200=1,ROUND(($R$3*G200),0))</f>
        <v>1027</v>
      </c>
      <c r="J200" s="11">
        <f t="shared" si="25"/>
        <v>4577.8431682</v>
      </c>
      <c r="K200" s="1">
        <v>253</v>
      </c>
      <c r="L200" s="1">
        <v>69</v>
      </c>
      <c r="M200" s="1">
        <f t="shared" si="26"/>
        <v>322</v>
      </c>
      <c r="N200" s="7">
        <f t="shared" si="27"/>
        <v>0.5532646048109966</v>
      </c>
      <c r="P200" s="10"/>
      <c r="Q200" s="1">
        <f t="shared" si="28"/>
        <v>582</v>
      </c>
      <c r="R200" s="1">
        <f t="shared" si="29"/>
        <v>322</v>
      </c>
      <c r="S200" s="1">
        <f t="shared" si="32"/>
        <v>191</v>
      </c>
      <c r="T200" s="1">
        <f t="shared" si="30"/>
        <v>1</v>
      </c>
      <c r="U200" s="1">
        <f t="shared" si="31"/>
        <v>582</v>
      </c>
    </row>
    <row r="201" spans="1:21" ht="11.25">
      <c r="A201" s="1" t="s">
        <v>413</v>
      </c>
      <c r="B201" s="1" t="s">
        <v>414</v>
      </c>
      <c r="C201" s="1">
        <v>565</v>
      </c>
      <c r="G201" s="1">
        <f t="shared" si="23"/>
        <v>565</v>
      </c>
      <c r="H201" s="11">
        <f t="shared" si="24"/>
        <v>3447.1243815</v>
      </c>
      <c r="I201" s="11">
        <f>IF(T201=1,$R$3*G201,0)</f>
        <v>0</v>
      </c>
      <c r="J201" s="11">
        <f t="shared" si="25"/>
        <v>3447.1243815</v>
      </c>
      <c r="K201" s="1">
        <v>212</v>
      </c>
      <c r="L201" s="1">
        <v>56</v>
      </c>
      <c r="M201" s="1">
        <f t="shared" si="26"/>
        <v>268</v>
      </c>
      <c r="N201" s="7">
        <f t="shared" si="27"/>
        <v>0.4743362831858407</v>
      </c>
      <c r="P201" s="10"/>
      <c r="Q201" s="1">
        <f t="shared" si="28"/>
        <v>565</v>
      </c>
      <c r="R201" s="1">
        <f t="shared" si="29"/>
        <v>268</v>
      </c>
      <c r="S201" s="1">
        <f t="shared" si="32"/>
        <v>192</v>
      </c>
      <c r="T201" s="1">
        <f t="shared" si="30"/>
        <v>0</v>
      </c>
      <c r="U201" s="1">
        <f t="shared" si="31"/>
        <v>0</v>
      </c>
    </row>
    <row r="202" spans="1:21" ht="11.25">
      <c r="A202" s="1" t="s">
        <v>415</v>
      </c>
      <c r="B202" s="1" t="s">
        <v>416</v>
      </c>
      <c r="C202" s="1">
        <v>233</v>
      </c>
      <c r="G202" s="1">
        <f t="shared" si="23"/>
        <v>233</v>
      </c>
      <c r="H202" s="11">
        <f t="shared" si="24"/>
        <v>1421.5574883</v>
      </c>
      <c r="I202" s="11">
        <f>IF(T202=1,ROUND(($R$3*G202),0))</f>
        <v>411</v>
      </c>
      <c r="J202" s="11">
        <f t="shared" si="25"/>
        <v>1832.5574883</v>
      </c>
      <c r="K202" s="1">
        <v>93</v>
      </c>
      <c r="L202" s="1">
        <v>43</v>
      </c>
      <c r="M202" s="1">
        <f t="shared" si="26"/>
        <v>136</v>
      </c>
      <c r="N202" s="7">
        <f t="shared" si="27"/>
        <v>0.5836909871244635</v>
      </c>
      <c r="P202" s="10"/>
      <c r="Q202" s="1">
        <f t="shared" si="28"/>
        <v>233</v>
      </c>
      <c r="R202" s="1">
        <f t="shared" si="29"/>
        <v>136</v>
      </c>
      <c r="S202" s="1">
        <f t="shared" si="32"/>
        <v>193</v>
      </c>
      <c r="T202" s="1">
        <f t="shared" si="30"/>
        <v>1</v>
      </c>
      <c r="U202" s="1">
        <f t="shared" si="31"/>
        <v>233</v>
      </c>
    </row>
    <row r="203" spans="1:21" ht="11.25">
      <c r="A203" s="1" t="s">
        <v>417</v>
      </c>
      <c r="B203" s="1" t="s">
        <v>418</v>
      </c>
      <c r="C203" s="1">
        <v>300</v>
      </c>
      <c r="G203" s="1">
        <f aca="true" t="shared" si="35" ref="G203:G266">+C203+D203</f>
        <v>300</v>
      </c>
      <c r="H203" s="11">
        <f aca="true" t="shared" si="36" ref="H203:H234">+G203*$R$2</f>
        <v>1830.33153</v>
      </c>
      <c r="I203" s="11">
        <f>IF(T203=1,ROUND(($R$3*G203),0))</f>
        <v>529</v>
      </c>
      <c r="J203" s="11">
        <f t="shared" si="25"/>
        <v>2359.33153</v>
      </c>
      <c r="K203" s="1">
        <v>111</v>
      </c>
      <c r="L203" s="1">
        <v>43</v>
      </c>
      <c r="M203" s="1">
        <f aca="true" t="shared" si="37" ref="M203:M266">+K203+L203</f>
        <v>154</v>
      </c>
      <c r="N203" s="7">
        <f aca="true" t="shared" si="38" ref="N203:N266">+R203/Q203</f>
        <v>0.5133333333333333</v>
      </c>
      <c r="P203" s="10"/>
      <c r="Q203" s="1">
        <f aca="true" t="shared" si="39" ref="Q203:Q266">+C203</f>
        <v>300</v>
      </c>
      <c r="R203" s="1">
        <f aca="true" t="shared" si="40" ref="R203:R266">+E203+F203+K203+L203</f>
        <v>154</v>
      </c>
      <c r="S203" s="1">
        <f t="shared" si="32"/>
        <v>194</v>
      </c>
      <c r="T203" s="1">
        <f aca="true" t="shared" si="41" ref="T203:T266">IF(N203&gt;0.4999,1,0)</f>
        <v>1</v>
      </c>
      <c r="U203" s="1">
        <f aca="true" t="shared" si="42" ref="U203:U266">IF(N203&gt;0.4999,+G203,0)</f>
        <v>300</v>
      </c>
    </row>
    <row r="204" spans="1:21" ht="11.25">
      <c r="A204" s="1" t="s">
        <v>419</v>
      </c>
      <c r="B204" s="1" t="s">
        <v>420</v>
      </c>
      <c r="C204" s="1">
        <v>1109</v>
      </c>
      <c r="G204" s="1">
        <f t="shared" si="35"/>
        <v>1109</v>
      </c>
      <c r="H204" s="11">
        <f t="shared" si="36"/>
        <v>6766.1255559</v>
      </c>
      <c r="I204" s="11">
        <f>IF(T204=1,$R$3*G204,0)</f>
        <v>0</v>
      </c>
      <c r="J204" s="11">
        <f aca="true" t="shared" si="43" ref="J204:J267">+H204+I204</f>
        <v>6766.1255559</v>
      </c>
      <c r="K204" s="1">
        <v>401</v>
      </c>
      <c r="L204" s="1">
        <v>124</v>
      </c>
      <c r="M204" s="1">
        <f t="shared" si="37"/>
        <v>525</v>
      </c>
      <c r="N204" s="7">
        <f t="shared" si="38"/>
        <v>0.4733994589720469</v>
      </c>
      <c r="P204" s="10"/>
      <c r="Q204" s="1">
        <f t="shared" si="39"/>
        <v>1109</v>
      </c>
      <c r="R204" s="1">
        <f t="shared" si="40"/>
        <v>525</v>
      </c>
      <c r="S204" s="1">
        <f aca="true" t="shared" si="44" ref="S204:S267">+S203+1</f>
        <v>195</v>
      </c>
      <c r="T204" s="1">
        <f t="shared" si="41"/>
        <v>0</v>
      </c>
      <c r="U204" s="1">
        <f t="shared" si="42"/>
        <v>0</v>
      </c>
    </row>
    <row r="205" spans="1:21" ht="11.25">
      <c r="A205" s="1" t="s">
        <v>421</v>
      </c>
      <c r="B205" s="1" t="s">
        <v>422</v>
      </c>
      <c r="C205" s="1">
        <v>519</v>
      </c>
      <c r="G205" s="1">
        <f t="shared" si="35"/>
        <v>519</v>
      </c>
      <c r="H205" s="11">
        <f t="shared" si="36"/>
        <v>3166.4735468999997</v>
      </c>
      <c r="I205" s="11">
        <f>IF(T205=1,ROUND(($R$3*G205),0))</f>
        <v>916</v>
      </c>
      <c r="J205" s="11">
        <f t="shared" si="43"/>
        <v>4082.4735468999997</v>
      </c>
      <c r="K205" s="1">
        <v>270</v>
      </c>
      <c r="L205" s="1">
        <v>45</v>
      </c>
      <c r="M205" s="1">
        <f t="shared" si="37"/>
        <v>315</v>
      </c>
      <c r="N205" s="7">
        <f t="shared" si="38"/>
        <v>0.6069364161849711</v>
      </c>
      <c r="P205" s="10"/>
      <c r="Q205" s="1">
        <f t="shared" si="39"/>
        <v>519</v>
      </c>
      <c r="R205" s="1">
        <f t="shared" si="40"/>
        <v>315</v>
      </c>
      <c r="S205" s="1">
        <f t="shared" si="44"/>
        <v>196</v>
      </c>
      <c r="T205" s="1">
        <f t="shared" si="41"/>
        <v>1</v>
      </c>
      <c r="U205" s="1">
        <f t="shared" si="42"/>
        <v>519</v>
      </c>
    </row>
    <row r="206" spans="1:21" ht="11.25">
      <c r="A206" s="1" t="s">
        <v>423</v>
      </c>
      <c r="B206" s="1" t="s">
        <v>424</v>
      </c>
      <c r="C206" s="1">
        <v>255</v>
      </c>
      <c r="G206" s="1">
        <f t="shared" si="35"/>
        <v>255</v>
      </c>
      <c r="H206" s="11">
        <f t="shared" si="36"/>
        <v>1555.7818005</v>
      </c>
      <c r="I206" s="11">
        <f>IF(T206=1,ROUND(($R$3*G206),0))</f>
        <v>450</v>
      </c>
      <c r="J206" s="11">
        <f t="shared" si="43"/>
        <v>2005.7818005</v>
      </c>
      <c r="K206" s="1">
        <v>105</v>
      </c>
      <c r="L206" s="1">
        <v>48</v>
      </c>
      <c r="M206" s="1">
        <f t="shared" si="37"/>
        <v>153</v>
      </c>
      <c r="N206" s="7">
        <f t="shared" si="38"/>
        <v>0.6</v>
      </c>
      <c r="P206" s="10"/>
      <c r="Q206" s="1">
        <f t="shared" si="39"/>
        <v>255</v>
      </c>
      <c r="R206" s="1">
        <f t="shared" si="40"/>
        <v>153</v>
      </c>
      <c r="S206" s="1">
        <f t="shared" si="44"/>
        <v>197</v>
      </c>
      <c r="T206" s="1">
        <f t="shared" si="41"/>
        <v>1</v>
      </c>
      <c r="U206" s="1">
        <f t="shared" si="42"/>
        <v>255</v>
      </c>
    </row>
    <row r="207" spans="1:21" ht="11.25">
      <c r="A207" s="1" t="s">
        <v>425</v>
      </c>
      <c r="B207" s="1" t="s">
        <v>426</v>
      </c>
      <c r="C207" s="1">
        <v>569</v>
      </c>
      <c r="G207" s="1">
        <f t="shared" si="35"/>
        <v>569</v>
      </c>
      <c r="H207" s="11">
        <f t="shared" si="36"/>
        <v>3471.5288019</v>
      </c>
      <c r="I207" s="11">
        <f>IF(T207=1,ROUND(($R$3*G207),0))</f>
        <v>1004</v>
      </c>
      <c r="J207" s="11">
        <f t="shared" si="43"/>
        <v>4475.5288019</v>
      </c>
      <c r="K207" s="1">
        <v>237</v>
      </c>
      <c r="L207" s="1">
        <v>72</v>
      </c>
      <c r="M207" s="1">
        <f t="shared" si="37"/>
        <v>309</v>
      </c>
      <c r="N207" s="7">
        <f t="shared" si="38"/>
        <v>0.5430579964850615</v>
      </c>
      <c r="P207" s="10"/>
      <c r="Q207" s="1">
        <f t="shared" si="39"/>
        <v>569</v>
      </c>
      <c r="R207" s="1">
        <f t="shared" si="40"/>
        <v>309</v>
      </c>
      <c r="S207" s="1">
        <f t="shared" si="44"/>
        <v>198</v>
      </c>
      <c r="T207" s="1">
        <f t="shared" si="41"/>
        <v>1</v>
      </c>
      <c r="U207" s="1">
        <f t="shared" si="42"/>
        <v>569</v>
      </c>
    </row>
    <row r="208" spans="1:21" ht="11.25">
      <c r="A208" s="1" t="s">
        <v>427</v>
      </c>
      <c r="B208" s="1" t="s">
        <v>428</v>
      </c>
      <c r="C208" s="1">
        <v>240</v>
      </c>
      <c r="G208" s="1">
        <f t="shared" si="35"/>
        <v>240</v>
      </c>
      <c r="H208" s="11">
        <f t="shared" si="36"/>
        <v>1464.265224</v>
      </c>
      <c r="I208" s="11">
        <f>IF(T208=1,ROUND(($R$3*G208),0))</f>
        <v>424</v>
      </c>
      <c r="J208" s="11">
        <f t="shared" si="43"/>
        <v>1888.265224</v>
      </c>
      <c r="K208" s="1">
        <v>163</v>
      </c>
      <c r="L208" s="1">
        <v>29</v>
      </c>
      <c r="M208" s="1">
        <f t="shared" si="37"/>
        <v>192</v>
      </c>
      <c r="N208" s="7">
        <f t="shared" si="38"/>
        <v>0.8</v>
      </c>
      <c r="P208" s="10"/>
      <c r="Q208" s="1">
        <f t="shared" si="39"/>
        <v>240</v>
      </c>
      <c r="R208" s="1">
        <f t="shared" si="40"/>
        <v>192</v>
      </c>
      <c r="S208" s="1">
        <f t="shared" si="44"/>
        <v>199</v>
      </c>
      <c r="T208" s="1">
        <f t="shared" si="41"/>
        <v>1</v>
      </c>
      <c r="U208" s="1">
        <f t="shared" si="42"/>
        <v>240</v>
      </c>
    </row>
    <row r="209" spans="1:21" ht="11.25">
      <c r="A209" s="1" t="s">
        <v>429</v>
      </c>
      <c r="B209" s="1" t="s">
        <v>430</v>
      </c>
      <c r="C209" s="1">
        <v>281</v>
      </c>
      <c r="G209" s="1">
        <f t="shared" si="35"/>
        <v>281</v>
      </c>
      <c r="H209" s="11">
        <f t="shared" si="36"/>
        <v>1714.4105331</v>
      </c>
      <c r="I209" s="11">
        <f>IF(T209=1,ROUND(($R$3*G209),0))</f>
        <v>496</v>
      </c>
      <c r="J209" s="11">
        <f t="shared" si="43"/>
        <v>2210.4105331</v>
      </c>
      <c r="K209" s="1">
        <v>159</v>
      </c>
      <c r="L209" s="1">
        <v>29</v>
      </c>
      <c r="M209" s="1">
        <f t="shared" si="37"/>
        <v>188</v>
      </c>
      <c r="N209" s="7">
        <f t="shared" si="38"/>
        <v>0.6690391459074733</v>
      </c>
      <c r="P209" s="10"/>
      <c r="Q209" s="1">
        <f t="shared" si="39"/>
        <v>281</v>
      </c>
      <c r="R209" s="1">
        <f t="shared" si="40"/>
        <v>188</v>
      </c>
      <c r="S209" s="1">
        <f t="shared" si="44"/>
        <v>200</v>
      </c>
      <c r="T209" s="1">
        <f t="shared" si="41"/>
        <v>1</v>
      </c>
      <c r="U209" s="1">
        <f t="shared" si="42"/>
        <v>281</v>
      </c>
    </row>
    <row r="210" spans="1:21" ht="11.25">
      <c r="A210" s="1" t="s">
        <v>431</v>
      </c>
      <c r="B210" s="1" t="s">
        <v>432</v>
      </c>
      <c r="C210" s="1">
        <v>739</v>
      </c>
      <c r="G210" s="1">
        <f t="shared" si="35"/>
        <v>739</v>
      </c>
      <c r="H210" s="11">
        <f t="shared" si="36"/>
        <v>4508.7166689</v>
      </c>
      <c r="I210" s="11">
        <f>IF(T210=1,$R$3*G210,0)</f>
        <v>0</v>
      </c>
      <c r="J210" s="11">
        <f t="shared" si="43"/>
        <v>4508.7166689</v>
      </c>
      <c r="K210" s="1">
        <v>321</v>
      </c>
      <c r="L210" s="1">
        <v>39</v>
      </c>
      <c r="M210" s="1">
        <f t="shared" si="37"/>
        <v>360</v>
      </c>
      <c r="N210" s="7">
        <f t="shared" si="38"/>
        <v>0.4871447902571042</v>
      </c>
      <c r="P210" s="10"/>
      <c r="Q210" s="1">
        <f t="shared" si="39"/>
        <v>739</v>
      </c>
      <c r="R210" s="1">
        <f t="shared" si="40"/>
        <v>360</v>
      </c>
      <c r="S210" s="1">
        <f t="shared" si="44"/>
        <v>201</v>
      </c>
      <c r="T210" s="1">
        <f t="shared" si="41"/>
        <v>0</v>
      </c>
      <c r="U210" s="1">
        <f t="shared" si="42"/>
        <v>0</v>
      </c>
    </row>
    <row r="211" spans="1:21" ht="11.25">
      <c r="A211" s="1" t="s">
        <v>433</v>
      </c>
      <c r="B211" s="1" t="s">
        <v>434</v>
      </c>
      <c r="C211" s="1">
        <v>3419</v>
      </c>
      <c r="G211" s="1">
        <f t="shared" si="35"/>
        <v>3419</v>
      </c>
      <c r="H211" s="11">
        <f t="shared" si="36"/>
        <v>20859.6783369</v>
      </c>
      <c r="I211" s="11">
        <f>IF(T211=1,ROUND(($R$3*G211),0))</f>
        <v>6034</v>
      </c>
      <c r="J211" s="11">
        <f t="shared" si="43"/>
        <v>26893.6783369</v>
      </c>
      <c r="K211" s="1">
        <v>1663</v>
      </c>
      <c r="L211" s="1">
        <v>215</v>
      </c>
      <c r="M211" s="1">
        <f t="shared" si="37"/>
        <v>1878</v>
      </c>
      <c r="N211" s="7">
        <f t="shared" si="38"/>
        <v>0.5492834162035682</v>
      </c>
      <c r="P211" s="10"/>
      <c r="Q211" s="1">
        <f t="shared" si="39"/>
        <v>3419</v>
      </c>
      <c r="R211" s="1">
        <f t="shared" si="40"/>
        <v>1878</v>
      </c>
      <c r="S211" s="1">
        <f t="shared" si="44"/>
        <v>202</v>
      </c>
      <c r="T211" s="1">
        <f t="shared" si="41"/>
        <v>1</v>
      </c>
      <c r="U211" s="1">
        <f t="shared" si="42"/>
        <v>3419</v>
      </c>
    </row>
    <row r="212" spans="1:21" ht="11.25">
      <c r="A212" s="1" t="s">
        <v>435</v>
      </c>
      <c r="B212" s="1" t="s">
        <v>436</v>
      </c>
      <c r="C212" s="1">
        <v>829</v>
      </c>
      <c r="G212" s="1">
        <f t="shared" si="35"/>
        <v>829</v>
      </c>
      <c r="H212" s="11">
        <f t="shared" si="36"/>
        <v>5057.8161279</v>
      </c>
      <c r="I212" s="11">
        <f>IF(T212=1,$R$3*G212,0)</f>
        <v>0</v>
      </c>
      <c r="J212" s="11">
        <f t="shared" si="43"/>
        <v>5057.8161279</v>
      </c>
      <c r="K212" s="1">
        <v>203</v>
      </c>
      <c r="L212" s="1">
        <v>75</v>
      </c>
      <c r="M212" s="1">
        <f t="shared" si="37"/>
        <v>278</v>
      </c>
      <c r="N212" s="7">
        <f t="shared" si="38"/>
        <v>0.3353437876960193</v>
      </c>
      <c r="P212" s="10"/>
      <c r="Q212" s="1">
        <f t="shared" si="39"/>
        <v>829</v>
      </c>
      <c r="R212" s="1">
        <f t="shared" si="40"/>
        <v>278</v>
      </c>
      <c r="S212" s="1">
        <f t="shared" si="44"/>
        <v>203</v>
      </c>
      <c r="T212" s="1">
        <f t="shared" si="41"/>
        <v>0</v>
      </c>
      <c r="U212" s="1">
        <f t="shared" si="42"/>
        <v>0</v>
      </c>
    </row>
    <row r="213" spans="1:21" ht="11.25">
      <c r="A213" s="1" t="s">
        <v>437</v>
      </c>
      <c r="B213" s="1" t="s">
        <v>438</v>
      </c>
      <c r="C213" s="1">
        <v>386</v>
      </c>
      <c r="G213" s="1">
        <f t="shared" si="35"/>
        <v>386</v>
      </c>
      <c r="H213" s="11">
        <f t="shared" si="36"/>
        <v>2355.0265686</v>
      </c>
      <c r="I213" s="11">
        <f>IF(T213=1,ROUND(($R$3*G213),0))</f>
        <v>681</v>
      </c>
      <c r="J213" s="11">
        <f t="shared" si="43"/>
        <v>3036.0265686</v>
      </c>
      <c r="K213" s="1">
        <v>198</v>
      </c>
      <c r="L213" s="1">
        <v>40</v>
      </c>
      <c r="M213" s="1">
        <f t="shared" si="37"/>
        <v>238</v>
      </c>
      <c r="N213" s="7">
        <f t="shared" si="38"/>
        <v>0.616580310880829</v>
      </c>
      <c r="P213" s="10"/>
      <c r="Q213" s="1">
        <f t="shared" si="39"/>
        <v>386</v>
      </c>
      <c r="R213" s="1">
        <f t="shared" si="40"/>
        <v>238</v>
      </c>
      <c r="S213" s="1">
        <f t="shared" si="44"/>
        <v>204</v>
      </c>
      <c r="T213" s="1">
        <f t="shared" si="41"/>
        <v>1</v>
      </c>
      <c r="U213" s="1">
        <f t="shared" si="42"/>
        <v>386</v>
      </c>
    </row>
    <row r="214" spans="1:21" ht="11.25">
      <c r="A214" s="1" t="s">
        <v>439</v>
      </c>
      <c r="B214" s="1" t="s">
        <v>440</v>
      </c>
      <c r="C214" s="1">
        <v>730</v>
      </c>
      <c r="G214" s="1">
        <f t="shared" si="35"/>
        <v>730</v>
      </c>
      <c r="H214" s="11">
        <f t="shared" si="36"/>
        <v>4453.806723</v>
      </c>
      <c r="I214" s="11">
        <f>IF(T214=1,ROUND(($R$3*G214),0))</f>
        <v>1288</v>
      </c>
      <c r="J214" s="11">
        <f t="shared" si="43"/>
        <v>5741.806723</v>
      </c>
      <c r="K214" s="1">
        <v>259</v>
      </c>
      <c r="L214" s="1">
        <v>117</v>
      </c>
      <c r="M214" s="1">
        <f t="shared" si="37"/>
        <v>376</v>
      </c>
      <c r="N214" s="7">
        <f t="shared" si="38"/>
        <v>0.5150684931506849</v>
      </c>
      <c r="P214" s="10"/>
      <c r="Q214" s="1">
        <f t="shared" si="39"/>
        <v>730</v>
      </c>
      <c r="R214" s="1">
        <f t="shared" si="40"/>
        <v>376</v>
      </c>
      <c r="S214" s="1">
        <f t="shared" si="44"/>
        <v>205</v>
      </c>
      <c r="T214" s="1">
        <f t="shared" si="41"/>
        <v>1</v>
      </c>
      <c r="U214" s="1">
        <f t="shared" si="42"/>
        <v>730</v>
      </c>
    </row>
    <row r="215" spans="1:21" ht="11.25">
      <c r="A215" s="1" t="s">
        <v>441</v>
      </c>
      <c r="B215" s="1" t="s">
        <v>442</v>
      </c>
      <c r="C215" s="1">
        <v>165</v>
      </c>
      <c r="G215" s="1">
        <f t="shared" si="35"/>
        <v>165</v>
      </c>
      <c r="H215" s="11">
        <f t="shared" si="36"/>
        <v>1006.6823415</v>
      </c>
      <c r="I215" s="11">
        <f>IF(T215=1,ROUND(($R$3*G215),0))</f>
        <v>291</v>
      </c>
      <c r="J215" s="11">
        <f t="shared" si="43"/>
        <v>1297.6823415</v>
      </c>
      <c r="K215" s="1">
        <v>95</v>
      </c>
      <c r="L215" s="1">
        <v>9</v>
      </c>
      <c r="M215" s="1">
        <f t="shared" si="37"/>
        <v>104</v>
      </c>
      <c r="N215" s="7">
        <f t="shared" si="38"/>
        <v>0.6303030303030303</v>
      </c>
      <c r="P215" s="10"/>
      <c r="Q215" s="1">
        <f t="shared" si="39"/>
        <v>165</v>
      </c>
      <c r="R215" s="1">
        <f t="shared" si="40"/>
        <v>104</v>
      </c>
      <c r="S215" s="1">
        <f t="shared" si="44"/>
        <v>206</v>
      </c>
      <c r="T215" s="1">
        <f t="shared" si="41"/>
        <v>1</v>
      </c>
      <c r="U215" s="1">
        <f t="shared" si="42"/>
        <v>165</v>
      </c>
    </row>
    <row r="216" spans="1:21" ht="11.25">
      <c r="A216" s="1" t="s">
        <v>443</v>
      </c>
      <c r="B216" s="1" t="s">
        <v>444</v>
      </c>
      <c r="C216" s="1">
        <v>949</v>
      </c>
      <c r="G216" s="1">
        <f t="shared" si="35"/>
        <v>949</v>
      </c>
      <c r="H216" s="11">
        <f t="shared" si="36"/>
        <v>5789.9487399</v>
      </c>
      <c r="I216" s="11">
        <f>IF(T216=1,$R$3*G216,0)</f>
        <v>0</v>
      </c>
      <c r="J216" s="11">
        <f t="shared" si="43"/>
        <v>5789.9487399</v>
      </c>
      <c r="K216" s="1">
        <v>230</v>
      </c>
      <c r="L216" s="1">
        <v>65</v>
      </c>
      <c r="M216" s="1">
        <f t="shared" si="37"/>
        <v>295</v>
      </c>
      <c r="N216" s="7">
        <f t="shared" si="38"/>
        <v>0.3108535300316122</v>
      </c>
      <c r="P216" s="10"/>
      <c r="Q216" s="1">
        <f t="shared" si="39"/>
        <v>949</v>
      </c>
      <c r="R216" s="1">
        <f t="shared" si="40"/>
        <v>295</v>
      </c>
      <c r="S216" s="1">
        <f t="shared" si="44"/>
        <v>207</v>
      </c>
      <c r="T216" s="1">
        <f t="shared" si="41"/>
        <v>0</v>
      </c>
      <c r="U216" s="1">
        <f t="shared" si="42"/>
        <v>0</v>
      </c>
    </row>
    <row r="217" spans="1:21" ht="11.25">
      <c r="A217" s="1" t="s">
        <v>445</v>
      </c>
      <c r="B217" s="1" t="s">
        <v>446</v>
      </c>
      <c r="C217" s="1">
        <v>757</v>
      </c>
      <c r="G217" s="1">
        <f t="shared" si="35"/>
        <v>757</v>
      </c>
      <c r="H217" s="11">
        <f t="shared" si="36"/>
        <v>4618.536560699999</v>
      </c>
      <c r="I217" s="11">
        <f>IF(T217=1,$R$3*G217,0)</f>
        <v>0</v>
      </c>
      <c r="J217" s="11">
        <f t="shared" si="43"/>
        <v>4618.536560699999</v>
      </c>
      <c r="K217" s="1">
        <v>249</v>
      </c>
      <c r="L217" s="1">
        <v>35</v>
      </c>
      <c r="M217" s="1">
        <f t="shared" si="37"/>
        <v>284</v>
      </c>
      <c r="N217" s="7">
        <f t="shared" si="38"/>
        <v>0.3751651254953765</v>
      </c>
      <c r="P217" s="10"/>
      <c r="Q217" s="1">
        <f t="shared" si="39"/>
        <v>757</v>
      </c>
      <c r="R217" s="1">
        <f t="shared" si="40"/>
        <v>284</v>
      </c>
      <c r="S217" s="1">
        <f t="shared" si="44"/>
        <v>208</v>
      </c>
      <c r="T217" s="1">
        <f t="shared" si="41"/>
        <v>0</v>
      </c>
      <c r="U217" s="1">
        <f t="shared" si="42"/>
        <v>0</v>
      </c>
    </row>
    <row r="218" spans="1:21" ht="11.25">
      <c r="A218" s="1" t="s">
        <v>447</v>
      </c>
      <c r="B218" s="1" t="s">
        <v>448</v>
      </c>
      <c r="C218" s="1">
        <v>454</v>
      </c>
      <c r="G218" s="1">
        <f t="shared" si="35"/>
        <v>454</v>
      </c>
      <c r="H218" s="11">
        <f t="shared" si="36"/>
        <v>2769.9017154</v>
      </c>
      <c r="I218" s="11">
        <f>IF(T218=1,ROUND(($R$3*G218),0))</f>
        <v>801</v>
      </c>
      <c r="J218" s="11">
        <f t="shared" si="43"/>
        <v>3570.9017154</v>
      </c>
      <c r="K218" s="1">
        <v>419</v>
      </c>
      <c r="L218" s="1">
        <v>12</v>
      </c>
      <c r="M218" s="1">
        <f t="shared" si="37"/>
        <v>431</v>
      </c>
      <c r="N218" s="7">
        <f t="shared" si="38"/>
        <v>0.9493392070484582</v>
      </c>
      <c r="P218" s="10"/>
      <c r="Q218" s="1">
        <f t="shared" si="39"/>
        <v>454</v>
      </c>
      <c r="R218" s="1">
        <f t="shared" si="40"/>
        <v>431</v>
      </c>
      <c r="S218" s="1">
        <f t="shared" si="44"/>
        <v>209</v>
      </c>
      <c r="T218" s="1">
        <f t="shared" si="41"/>
        <v>1</v>
      </c>
      <c r="U218" s="1">
        <f t="shared" si="42"/>
        <v>454</v>
      </c>
    </row>
    <row r="219" spans="1:21" ht="11.25">
      <c r="A219" s="1" t="s">
        <v>449</v>
      </c>
      <c r="B219" s="1" t="s">
        <v>450</v>
      </c>
      <c r="C219" s="1">
        <v>3675</v>
      </c>
      <c r="G219" s="1">
        <f t="shared" si="35"/>
        <v>3675</v>
      </c>
      <c r="H219" s="11">
        <f t="shared" si="36"/>
        <v>22421.5612425</v>
      </c>
      <c r="I219" s="11">
        <f>IF(T219=1,ROUND(($R$3*G219),0))</f>
        <v>6486</v>
      </c>
      <c r="J219" s="11">
        <f t="shared" si="43"/>
        <v>28907.5612425</v>
      </c>
      <c r="K219" s="1">
        <v>2742</v>
      </c>
      <c r="L219" s="1">
        <v>134</v>
      </c>
      <c r="M219" s="1">
        <f t="shared" si="37"/>
        <v>2876</v>
      </c>
      <c r="N219" s="7">
        <f t="shared" si="38"/>
        <v>0.7825850340136055</v>
      </c>
      <c r="P219" s="10"/>
      <c r="Q219" s="1">
        <f t="shared" si="39"/>
        <v>3675</v>
      </c>
      <c r="R219" s="1">
        <f t="shared" si="40"/>
        <v>2876</v>
      </c>
      <c r="S219" s="1">
        <f t="shared" si="44"/>
        <v>210</v>
      </c>
      <c r="T219" s="1">
        <f t="shared" si="41"/>
        <v>1</v>
      </c>
      <c r="U219" s="1">
        <f t="shared" si="42"/>
        <v>3675</v>
      </c>
    </row>
    <row r="220" spans="1:21" ht="11.25">
      <c r="A220" s="1" t="s">
        <v>451</v>
      </c>
      <c r="B220" s="1" t="s">
        <v>452</v>
      </c>
      <c r="C220" s="1">
        <v>712</v>
      </c>
      <c r="G220" s="1">
        <f t="shared" si="35"/>
        <v>712</v>
      </c>
      <c r="H220" s="11">
        <f t="shared" si="36"/>
        <v>4343.9868312</v>
      </c>
      <c r="I220" s="11">
        <f>IF(T220=1,ROUND(($R$3*G220),0))</f>
        <v>1257</v>
      </c>
      <c r="J220" s="11">
        <f t="shared" si="43"/>
        <v>5600.9868312</v>
      </c>
      <c r="K220" s="1">
        <v>613</v>
      </c>
      <c r="L220" s="1">
        <v>42</v>
      </c>
      <c r="M220" s="1">
        <f t="shared" si="37"/>
        <v>655</v>
      </c>
      <c r="N220" s="7">
        <f t="shared" si="38"/>
        <v>0.9199438202247191</v>
      </c>
      <c r="P220" s="10"/>
      <c r="Q220" s="1">
        <f t="shared" si="39"/>
        <v>712</v>
      </c>
      <c r="R220" s="1">
        <f t="shared" si="40"/>
        <v>655</v>
      </c>
      <c r="S220" s="1">
        <f t="shared" si="44"/>
        <v>211</v>
      </c>
      <c r="T220" s="1">
        <f t="shared" si="41"/>
        <v>1</v>
      </c>
      <c r="U220" s="1">
        <f t="shared" si="42"/>
        <v>712</v>
      </c>
    </row>
    <row r="221" spans="1:21" ht="11.25">
      <c r="A221" s="1" t="s">
        <v>453</v>
      </c>
      <c r="B221" s="1" t="s">
        <v>454</v>
      </c>
      <c r="C221" s="1">
        <v>187</v>
      </c>
      <c r="G221" s="1">
        <f t="shared" si="35"/>
        <v>187</v>
      </c>
      <c r="H221" s="11">
        <f t="shared" si="36"/>
        <v>1140.9066536999999</v>
      </c>
      <c r="I221" s="11">
        <f>IF(T221=1,ROUND(($R$3*G221),0))</f>
        <v>330</v>
      </c>
      <c r="J221" s="11">
        <f t="shared" si="43"/>
        <v>1470.9066536999999</v>
      </c>
      <c r="K221" s="1">
        <v>159</v>
      </c>
      <c r="L221" s="1">
        <v>19</v>
      </c>
      <c r="M221" s="1">
        <f t="shared" si="37"/>
        <v>178</v>
      </c>
      <c r="N221" s="7">
        <f t="shared" si="38"/>
        <v>0.9518716577540107</v>
      </c>
      <c r="P221" s="10"/>
      <c r="Q221" s="1">
        <f t="shared" si="39"/>
        <v>187</v>
      </c>
      <c r="R221" s="1">
        <f t="shared" si="40"/>
        <v>178</v>
      </c>
      <c r="S221" s="1">
        <f t="shared" si="44"/>
        <v>212</v>
      </c>
      <c r="T221" s="1">
        <f t="shared" si="41"/>
        <v>1</v>
      </c>
      <c r="U221" s="1">
        <f t="shared" si="42"/>
        <v>187</v>
      </c>
    </row>
    <row r="222" spans="1:21" ht="11.25">
      <c r="A222" s="1" t="s">
        <v>455</v>
      </c>
      <c r="B222" s="1" t="s">
        <v>456</v>
      </c>
      <c r="C222" s="1">
        <v>369</v>
      </c>
      <c r="G222" s="1">
        <f t="shared" si="35"/>
        <v>369</v>
      </c>
      <c r="H222" s="11">
        <f t="shared" si="36"/>
        <v>2251.3077819</v>
      </c>
      <c r="I222" s="11">
        <f>IF(T222=1,ROUND(($R$3*G222),0))</f>
        <v>651</v>
      </c>
      <c r="J222" s="11">
        <f t="shared" si="43"/>
        <v>2902.3077819</v>
      </c>
      <c r="K222" s="1">
        <v>145</v>
      </c>
      <c r="L222" s="1">
        <v>48</v>
      </c>
      <c r="M222" s="1">
        <f t="shared" si="37"/>
        <v>193</v>
      </c>
      <c r="N222" s="7">
        <f t="shared" si="38"/>
        <v>0.5230352303523035</v>
      </c>
      <c r="P222" s="10"/>
      <c r="Q222" s="1">
        <f t="shared" si="39"/>
        <v>369</v>
      </c>
      <c r="R222" s="1">
        <f t="shared" si="40"/>
        <v>193</v>
      </c>
      <c r="S222" s="1">
        <f t="shared" si="44"/>
        <v>213</v>
      </c>
      <c r="T222" s="1">
        <f t="shared" si="41"/>
        <v>1</v>
      </c>
      <c r="U222" s="1">
        <f t="shared" si="42"/>
        <v>369</v>
      </c>
    </row>
    <row r="223" spans="1:21" ht="11.25">
      <c r="A223" s="1" t="s">
        <v>457</v>
      </c>
      <c r="B223" s="1" t="s">
        <v>458</v>
      </c>
      <c r="C223" s="1">
        <v>972</v>
      </c>
      <c r="G223" s="1">
        <f t="shared" si="35"/>
        <v>972</v>
      </c>
      <c r="H223" s="11">
        <f t="shared" si="36"/>
        <v>5930.2741571999995</v>
      </c>
      <c r="I223" s="11">
        <f>IF(T223=1,$R$3*G223,0)</f>
        <v>0</v>
      </c>
      <c r="J223" s="11">
        <f t="shared" si="43"/>
        <v>5930.2741571999995</v>
      </c>
      <c r="K223" s="1">
        <v>380</v>
      </c>
      <c r="L223" s="1">
        <v>83</v>
      </c>
      <c r="M223" s="1">
        <f t="shared" si="37"/>
        <v>463</v>
      </c>
      <c r="N223" s="7">
        <f t="shared" si="38"/>
        <v>0.4763374485596708</v>
      </c>
      <c r="P223" s="10"/>
      <c r="Q223" s="1">
        <f t="shared" si="39"/>
        <v>972</v>
      </c>
      <c r="R223" s="1">
        <f t="shared" si="40"/>
        <v>463</v>
      </c>
      <c r="S223" s="1">
        <f t="shared" si="44"/>
        <v>214</v>
      </c>
      <c r="T223" s="1">
        <f t="shared" si="41"/>
        <v>0</v>
      </c>
      <c r="U223" s="1">
        <f t="shared" si="42"/>
        <v>0</v>
      </c>
    </row>
    <row r="224" spans="1:21" ht="11.25">
      <c r="A224" s="1" t="s">
        <v>459</v>
      </c>
      <c r="B224" s="1" t="s">
        <v>460</v>
      </c>
      <c r="C224" s="1">
        <v>406</v>
      </c>
      <c r="G224" s="1">
        <f t="shared" si="35"/>
        <v>406</v>
      </c>
      <c r="H224" s="11">
        <f t="shared" si="36"/>
        <v>2477.0486706</v>
      </c>
      <c r="I224" s="11">
        <f>IF(T224=1,$R$3*G224,0)</f>
        <v>0</v>
      </c>
      <c r="J224" s="11">
        <f t="shared" si="43"/>
        <v>2477.0486706</v>
      </c>
      <c r="K224" s="1">
        <v>147</v>
      </c>
      <c r="L224" s="1">
        <v>38</v>
      </c>
      <c r="M224" s="1">
        <f t="shared" si="37"/>
        <v>185</v>
      </c>
      <c r="N224" s="7">
        <f t="shared" si="38"/>
        <v>0.45566502463054187</v>
      </c>
      <c r="P224" s="10"/>
      <c r="Q224" s="1">
        <f t="shared" si="39"/>
        <v>406</v>
      </c>
      <c r="R224" s="1">
        <f t="shared" si="40"/>
        <v>185</v>
      </c>
      <c r="S224" s="1">
        <f t="shared" si="44"/>
        <v>215</v>
      </c>
      <c r="T224" s="1">
        <f t="shared" si="41"/>
        <v>0</v>
      </c>
      <c r="U224" s="1">
        <f t="shared" si="42"/>
        <v>0</v>
      </c>
    </row>
    <row r="225" spans="1:21" ht="11.25">
      <c r="A225" s="1" t="s">
        <v>461</v>
      </c>
      <c r="B225" s="1" t="s">
        <v>462</v>
      </c>
      <c r="C225" s="1">
        <v>552</v>
      </c>
      <c r="G225" s="1">
        <f t="shared" si="35"/>
        <v>552</v>
      </c>
      <c r="H225" s="11">
        <f t="shared" si="36"/>
        <v>3367.8100151999997</v>
      </c>
      <c r="I225" s="11">
        <f>IF(T225=1,$R$3*G225,0)</f>
        <v>0</v>
      </c>
      <c r="J225" s="11">
        <f t="shared" si="43"/>
        <v>3367.8100151999997</v>
      </c>
      <c r="K225" s="1">
        <v>190</v>
      </c>
      <c r="L225" s="1">
        <v>40</v>
      </c>
      <c r="M225" s="1">
        <f t="shared" si="37"/>
        <v>230</v>
      </c>
      <c r="N225" s="7">
        <f t="shared" si="38"/>
        <v>0.4166666666666667</v>
      </c>
      <c r="P225" s="10"/>
      <c r="Q225" s="1">
        <f t="shared" si="39"/>
        <v>552</v>
      </c>
      <c r="R225" s="1">
        <f t="shared" si="40"/>
        <v>230</v>
      </c>
      <c r="S225" s="1">
        <f t="shared" si="44"/>
        <v>216</v>
      </c>
      <c r="T225" s="1">
        <f t="shared" si="41"/>
        <v>0</v>
      </c>
      <c r="U225" s="1">
        <f t="shared" si="42"/>
        <v>0</v>
      </c>
    </row>
    <row r="226" spans="1:21" ht="11.25">
      <c r="A226" s="1" t="s">
        <v>463</v>
      </c>
      <c r="B226" s="1" t="s">
        <v>464</v>
      </c>
      <c r="C226" s="1">
        <v>1076</v>
      </c>
      <c r="G226" s="1">
        <f t="shared" si="35"/>
        <v>1076</v>
      </c>
      <c r="H226" s="11">
        <f t="shared" si="36"/>
        <v>6564.7890876</v>
      </c>
      <c r="I226" s="11">
        <f>IF(T226=1,ROUND(($R$3*G226),0))</f>
        <v>1899</v>
      </c>
      <c r="J226" s="11">
        <f t="shared" si="43"/>
        <v>8463.7890876</v>
      </c>
      <c r="K226" s="1">
        <v>488</v>
      </c>
      <c r="L226" s="1">
        <v>86</v>
      </c>
      <c r="M226" s="1">
        <f t="shared" si="37"/>
        <v>574</v>
      </c>
      <c r="N226" s="7">
        <f t="shared" si="38"/>
        <v>0.533457249070632</v>
      </c>
      <c r="P226" s="10"/>
      <c r="Q226" s="1">
        <f t="shared" si="39"/>
        <v>1076</v>
      </c>
      <c r="R226" s="1">
        <f t="shared" si="40"/>
        <v>574</v>
      </c>
      <c r="S226" s="1">
        <f t="shared" si="44"/>
        <v>217</v>
      </c>
      <c r="T226" s="1">
        <f t="shared" si="41"/>
        <v>1</v>
      </c>
      <c r="U226" s="1">
        <f t="shared" si="42"/>
        <v>1076</v>
      </c>
    </row>
    <row r="227" spans="1:21" ht="11.25">
      <c r="A227" s="1" t="s">
        <v>465</v>
      </c>
      <c r="B227" s="1" t="s">
        <v>466</v>
      </c>
      <c r="C227" s="1">
        <v>725</v>
      </c>
      <c r="G227" s="1">
        <f t="shared" si="35"/>
        <v>725</v>
      </c>
      <c r="H227" s="11">
        <f t="shared" si="36"/>
        <v>4423.3011975</v>
      </c>
      <c r="I227" s="11">
        <f>IF(T227=1,ROUND(($R$3*G227),0))</f>
        <v>1280</v>
      </c>
      <c r="J227" s="11">
        <f t="shared" si="43"/>
        <v>5703.3011975</v>
      </c>
      <c r="K227" s="1">
        <v>433</v>
      </c>
      <c r="L227" s="1">
        <v>32</v>
      </c>
      <c r="M227" s="1">
        <f t="shared" si="37"/>
        <v>465</v>
      </c>
      <c r="N227" s="7">
        <f t="shared" si="38"/>
        <v>0.6413793103448275</v>
      </c>
      <c r="P227" s="10"/>
      <c r="Q227" s="1">
        <f t="shared" si="39"/>
        <v>725</v>
      </c>
      <c r="R227" s="1">
        <f t="shared" si="40"/>
        <v>465</v>
      </c>
      <c r="S227" s="1">
        <f t="shared" si="44"/>
        <v>218</v>
      </c>
      <c r="T227" s="1">
        <f t="shared" si="41"/>
        <v>1</v>
      </c>
      <c r="U227" s="1">
        <f t="shared" si="42"/>
        <v>725</v>
      </c>
    </row>
    <row r="228" spans="1:21" ht="11.25">
      <c r="A228" s="1" t="s">
        <v>467</v>
      </c>
      <c r="B228" s="1" t="s">
        <v>468</v>
      </c>
      <c r="C228" s="1">
        <v>1744</v>
      </c>
      <c r="G228" s="1">
        <f t="shared" si="35"/>
        <v>1744</v>
      </c>
      <c r="H228" s="11">
        <f t="shared" si="36"/>
        <v>10640.3272944</v>
      </c>
      <c r="I228" s="11">
        <f>IF(T228=1,ROUND(($R$3*G228),0))</f>
        <v>3078</v>
      </c>
      <c r="J228" s="11">
        <f t="shared" si="43"/>
        <v>13718.3272944</v>
      </c>
      <c r="K228" s="1">
        <v>772</v>
      </c>
      <c r="L228" s="1">
        <v>148</v>
      </c>
      <c r="M228" s="1">
        <f t="shared" si="37"/>
        <v>920</v>
      </c>
      <c r="N228" s="7">
        <f t="shared" si="38"/>
        <v>0.5275229357798165</v>
      </c>
      <c r="P228" s="10"/>
      <c r="Q228" s="1">
        <f t="shared" si="39"/>
        <v>1744</v>
      </c>
      <c r="R228" s="1">
        <f t="shared" si="40"/>
        <v>920</v>
      </c>
      <c r="S228" s="1">
        <f t="shared" si="44"/>
        <v>219</v>
      </c>
      <c r="T228" s="1">
        <f t="shared" si="41"/>
        <v>1</v>
      </c>
      <c r="U228" s="1">
        <f t="shared" si="42"/>
        <v>1744</v>
      </c>
    </row>
    <row r="229" spans="1:21" ht="11.25">
      <c r="A229" s="1" t="s">
        <v>469</v>
      </c>
      <c r="B229" s="1" t="s">
        <v>470</v>
      </c>
      <c r="C229" s="1">
        <v>408</v>
      </c>
      <c r="G229" s="1">
        <f t="shared" si="35"/>
        <v>408</v>
      </c>
      <c r="H229" s="11">
        <f t="shared" si="36"/>
        <v>2489.2508808</v>
      </c>
      <c r="I229" s="11">
        <f>IF(T229=1,$R$3*G229,0)</f>
        <v>0</v>
      </c>
      <c r="J229" s="11">
        <f t="shared" si="43"/>
        <v>2489.2508808</v>
      </c>
      <c r="K229" s="1">
        <v>132</v>
      </c>
      <c r="L229" s="1">
        <v>55</v>
      </c>
      <c r="M229" s="1">
        <f t="shared" si="37"/>
        <v>187</v>
      </c>
      <c r="N229" s="7">
        <f t="shared" si="38"/>
        <v>0.4583333333333333</v>
      </c>
      <c r="P229" s="10"/>
      <c r="Q229" s="1">
        <f t="shared" si="39"/>
        <v>408</v>
      </c>
      <c r="R229" s="1">
        <f t="shared" si="40"/>
        <v>187</v>
      </c>
      <c r="S229" s="1">
        <f t="shared" si="44"/>
        <v>220</v>
      </c>
      <c r="T229" s="1">
        <f t="shared" si="41"/>
        <v>0</v>
      </c>
      <c r="U229" s="1">
        <f t="shared" si="42"/>
        <v>0</v>
      </c>
    </row>
    <row r="230" spans="1:21" ht="11.25">
      <c r="A230" s="1" t="s">
        <v>471</v>
      </c>
      <c r="B230" s="1" t="s">
        <v>472</v>
      </c>
      <c r="C230" s="1">
        <v>830</v>
      </c>
      <c r="G230" s="1">
        <f t="shared" si="35"/>
        <v>830</v>
      </c>
      <c r="H230" s="11">
        <f t="shared" si="36"/>
        <v>5063.917233</v>
      </c>
      <c r="I230" s="11">
        <f>IF(T230=1,$R$3*G230,0)</f>
        <v>0</v>
      </c>
      <c r="J230" s="11">
        <f t="shared" si="43"/>
        <v>5063.917233</v>
      </c>
      <c r="K230" s="1">
        <v>334</v>
      </c>
      <c r="L230" s="1">
        <v>60</v>
      </c>
      <c r="M230" s="1">
        <f t="shared" si="37"/>
        <v>394</v>
      </c>
      <c r="N230" s="7">
        <f t="shared" si="38"/>
        <v>0.4746987951807229</v>
      </c>
      <c r="P230" s="10"/>
      <c r="Q230" s="1">
        <f t="shared" si="39"/>
        <v>830</v>
      </c>
      <c r="R230" s="1">
        <f t="shared" si="40"/>
        <v>394</v>
      </c>
      <c r="S230" s="1">
        <f t="shared" si="44"/>
        <v>221</v>
      </c>
      <c r="T230" s="1">
        <f t="shared" si="41"/>
        <v>0</v>
      </c>
      <c r="U230" s="1">
        <f t="shared" si="42"/>
        <v>0</v>
      </c>
    </row>
    <row r="231" spans="1:21" ht="11.25">
      <c r="A231" s="1" t="s">
        <v>473</v>
      </c>
      <c r="B231" s="1" t="s">
        <v>474</v>
      </c>
      <c r="C231" s="1">
        <v>450</v>
      </c>
      <c r="G231" s="1">
        <f t="shared" si="35"/>
        <v>450</v>
      </c>
      <c r="H231" s="11">
        <f t="shared" si="36"/>
        <v>2745.497295</v>
      </c>
      <c r="I231" s="11">
        <f>IF(T231=1,ROUND(($R$3*G231),0))</f>
        <v>794</v>
      </c>
      <c r="J231" s="11">
        <f t="shared" si="43"/>
        <v>3539.497295</v>
      </c>
      <c r="K231" s="1">
        <v>239</v>
      </c>
      <c r="L231" s="1">
        <v>51</v>
      </c>
      <c r="M231" s="1">
        <f t="shared" si="37"/>
        <v>290</v>
      </c>
      <c r="N231" s="7">
        <f t="shared" si="38"/>
        <v>0.6444444444444445</v>
      </c>
      <c r="P231" s="10"/>
      <c r="Q231" s="1">
        <f t="shared" si="39"/>
        <v>450</v>
      </c>
      <c r="R231" s="1">
        <f t="shared" si="40"/>
        <v>290</v>
      </c>
      <c r="S231" s="1">
        <f t="shared" si="44"/>
        <v>222</v>
      </c>
      <c r="T231" s="1">
        <f t="shared" si="41"/>
        <v>1</v>
      </c>
      <c r="U231" s="1">
        <f t="shared" si="42"/>
        <v>450</v>
      </c>
    </row>
    <row r="232" spans="1:21" ht="11.25">
      <c r="A232" s="1" t="s">
        <v>475</v>
      </c>
      <c r="B232" s="1" t="s">
        <v>476</v>
      </c>
      <c r="C232" s="1">
        <v>319</v>
      </c>
      <c r="G232" s="1">
        <f t="shared" si="35"/>
        <v>319</v>
      </c>
      <c r="H232" s="11">
        <f t="shared" si="36"/>
        <v>1946.2525269</v>
      </c>
      <c r="I232" s="11">
        <f>IF(T232=1,ROUND(($R$3*G232),0))</f>
        <v>563</v>
      </c>
      <c r="J232" s="11">
        <f t="shared" si="43"/>
        <v>2509.2525269</v>
      </c>
      <c r="K232" s="1">
        <v>135</v>
      </c>
      <c r="L232" s="1">
        <v>49</v>
      </c>
      <c r="M232" s="1">
        <f t="shared" si="37"/>
        <v>184</v>
      </c>
      <c r="N232" s="7">
        <f t="shared" si="38"/>
        <v>0.5768025078369906</v>
      </c>
      <c r="P232" s="10"/>
      <c r="Q232" s="1">
        <f t="shared" si="39"/>
        <v>319</v>
      </c>
      <c r="R232" s="1">
        <f t="shared" si="40"/>
        <v>184</v>
      </c>
      <c r="S232" s="1">
        <f t="shared" si="44"/>
        <v>223</v>
      </c>
      <c r="T232" s="1">
        <f t="shared" si="41"/>
        <v>1</v>
      </c>
      <c r="U232" s="1">
        <f t="shared" si="42"/>
        <v>319</v>
      </c>
    </row>
    <row r="233" spans="1:21" ht="11.25">
      <c r="A233" s="1" t="s">
        <v>477</v>
      </c>
      <c r="B233" s="1" t="s">
        <v>478</v>
      </c>
      <c r="C233" s="1">
        <v>1845</v>
      </c>
      <c r="G233" s="1">
        <f t="shared" si="35"/>
        <v>1845</v>
      </c>
      <c r="H233" s="11">
        <f t="shared" si="36"/>
        <v>11256.5389095</v>
      </c>
      <c r="I233" s="11">
        <f>IF(T233=1,$R$3*G233,0)</f>
        <v>0</v>
      </c>
      <c r="J233" s="11">
        <f t="shared" si="43"/>
        <v>11256.5389095</v>
      </c>
      <c r="K233" s="1">
        <v>612</v>
      </c>
      <c r="L233" s="1">
        <v>188</v>
      </c>
      <c r="M233" s="1">
        <f t="shared" si="37"/>
        <v>800</v>
      </c>
      <c r="N233" s="7">
        <f t="shared" si="38"/>
        <v>0.43360433604336046</v>
      </c>
      <c r="P233" s="10"/>
      <c r="Q233" s="1">
        <f t="shared" si="39"/>
        <v>1845</v>
      </c>
      <c r="R233" s="1">
        <f t="shared" si="40"/>
        <v>800</v>
      </c>
      <c r="S233" s="1">
        <f t="shared" si="44"/>
        <v>224</v>
      </c>
      <c r="T233" s="1">
        <f t="shared" si="41"/>
        <v>0</v>
      </c>
      <c r="U233" s="1">
        <f t="shared" si="42"/>
        <v>0</v>
      </c>
    </row>
    <row r="234" spans="1:21" ht="11.25">
      <c r="A234" s="1" t="s">
        <v>479</v>
      </c>
      <c r="B234" s="1" t="s">
        <v>480</v>
      </c>
      <c r="C234" s="1">
        <v>429</v>
      </c>
      <c r="G234" s="1">
        <f t="shared" si="35"/>
        <v>429</v>
      </c>
      <c r="H234" s="11">
        <f t="shared" si="36"/>
        <v>2617.3740878999997</v>
      </c>
      <c r="I234" s="11">
        <f>IF(T234=1,ROUND(($R$3*G234),0))</f>
        <v>757</v>
      </c>
      <c r="J234" s="11">
        <f t="shared" si="43"/>
        <v>3374.3740878999997</v>
      </c>
      <c r="K234" s="1">
        <v>200</v>
      </c>
      <c r="L234" s="1">
        <v>55</v>
      </c>
      <c r="M234" s="1">
        <f t="shared" si="37"/>
        <v>255</v>
      </c>
      <c r="N234" s="7">
        <f t="shared" si="38"/>
        <v>0.5944055944055944</v>
      </c>
      <c r="P234" s="10"/>
      <c r="Q234" s="1">
        <f t="shared" si="39"/>
        <v>429</v>
      </c>
      <c r="R234" s="1">
        <f t="shared" si="40"/>
        <v>255</v>
      </c>
      <c r="S234" s="1">
        <f t="shared" si="44"/>
        <v>225</v>
      </c>
      <c r="T234" s="1">
        <f t="shared" si="41"/>
        <v>1</v>
      </c>
      <c r="U234" s="1">
        <f t="shared" si="42"/>
        <v>429</v>
      </c>
    </row>
    <row r="235" spans="1:21" ht="11.25">
      <c r="A235" s="1" t="s">
        <v>481</v>
      </c>
      <c r="B235" s="1" t="s">
        <v>482</v>
      </c>
      <c r="C235" s="1">
        <v>563</v>
      </c>
      <c r="G235" s="1">
        <f t="shared" si="35"/>
        <v>563</v>
      </c>
      <c r="H235" s="11">
        <f aca="true" t="shared" si="45" ref="H235:H266">+G235*$R$2</f>
        <v>3434.9221712999997</v>
      </c>
      <c r="I235" s="11">
        <f>IF(T235=1,ROUND(($R$3*G235),0))</f>
        <v>994</v>
      </c>
      <c r="J235" s="11">
        <f t="shared" si="43"/>
        <v>4428.9221713</v>
      </c>
      <c r="K235" s="1">
        <v>262</v>
      </c>
      <c r="L235" s="1">
        <v>107</v>
      </c>
      <c r="M235" s="1">
        <f t="shared" si="37"/>
        <v>369</v>
      </c>
      <c r="N235" s="7">
        <f t="shared" si="38"/>
        <v>0.655417406749556</v>
      </c>
      <c r="P235" s="10"/>
      <c r="Q235" s="1">
        <f t="shared" si="39"/>
        <v>563</v>
      </c>
      <c r="R235" s="1">
        <f t="shared" si="40"/>
        <v>369</v>
      </c>
      <c r="S235" s="1">
        <f t="shared" si="44"/>
        <v>226</v>
      </c>
      <c r="T235" s="1">
        <f t="shared" si="41"/>
        <v>1</v>
      </c>
      <c r="U235" s="1">
        <f t="shared" si="42"/>
        <v>563</v>
      </c>
    </row>
    <row r="236" spans="1:21" ht="11.25">
      <c r="A236" s="1" t="s">
        <v>483</v>
      </c>
      <c r="B236" s="1" t="s">
        <v>484</v>
      </c>
      <c r="C236" s="1">
        <v>1181</v>
      </c>
      <c r="G236" s="1">
        <f t="shared" si="35"/>
        <v>1181</v>
      </c>
      <c r="H236" s="11">
        <f t="shared" si="45"/>
        <v>7205.405123099999</v>
      </c>
      <c r="I236" s="11">
        <f>IF(T236=1,$R$3*G236,0)</f>
        <v>0</v>
      </c>
      <c r="J236" s="11">
        <f t="shared" si="43"/>
        <v>7205.405123099999</v>
      </c>
      <c r="K236" s="1">
        <v>415</v>
      </c>
      <c r="L236" s="1">
        <v>113</v>
      </c>
      <c r="M236" s="1">
        <f t="shared" si="37"/>
        <v>528</v>
      </c>
      <c r="N236" s="7">
        <f t="shared" si="38"/>
        <v>0.4470787468247248</v>
      </c>
      <c r="P236" s="10"/>
      <c r="Q236" s="1">
        <f t="shared" si="39"/>
        <v>1181</v>
      </c>
      <c r="R236" s="1">
        <f t="shared" si="40"/>
        <v>528</v>
      </c>
      <c r="S236" s="1">
        <f t="shared" si="44"/>
        <v>227</v>
      </c>
      <c r="T236" s="1">
        <f t="shared" si="41"/>
        <v>0</v>
      </c>
      <c r="U236" s="1">
        <f t="shared" si="42"/>
        <v>0</v>
      </c>
    </row>
    <row r="237" spans="1:21" ht="11.25">
      <c r="A237" s="1" t="s">
        <v>485</v>
      </c>
      <c r="B237" s="1" t="s">
        <v>486</v>
      </c>
      <c r="C237" s="1">
        <v>1379</v>
      </c>
      <c r="G237" s="1">
        <f t="shared" si="35"/>
        <v>1379</v>
      </c>
      <c r="H237" s="11">
        <f t="shared" si="45"/>
        <v>8413.4239329</v>
      </c>
      <c r="I237" s="11">
        <f>IF(T237=1,$R$3*G237,0)</f>
        <v>0</v>
      </c>
      <c r="J237" s="11">
        <f t="shared" si="43"/>
        <v>8413.4239329</v>
      </c>
      <c r="K237" s="1">
        <v>412</v>
      </c>
      <c r="L237" s="1">
        <v>178</v>
      </c>
      <c r="M237" s="1">
        <f t="shared" si="37"/>
        <v>590</v>
      </c>
      <c r="N237" s="7">
        <f t="shared" si="38"/>
        <v>0.4278462654097172</v>
      </c>
      <c r="P237" s="10"/>
      <c r="Q237" s="1">
        <f t="shared" si="39"/>
        <v>1379</v>
      </c>
      <c r="R237" s="1">
        <f t="shared" si="40"/>
        <v>590</v>
      </c>
      <c r="S237" s="1">
        <f t="shared" si="44"/>
        <v>228</v>
      </c>
      <c r="T237" s="1">
        <f t="shared" si="41"/>
        <v>0</v>
      </c>
      <c r="U237" s="1">
        <f t="shared" si="42"/>
        <v>0</v>
      </c>
    </row>
    <row r="238" spans="1:21" ht="11.25">
      <c r="A238" s="1" t="s">
        <v>487</v>
      </c>
      <c r="B238" s="1" t="s">
        <v>488</v>
      </c>
      <c r="C238" s="1">
        <v>723</v>
      </c>
      <c r="G238" s="1">
        <f t="shared" si="35"/>
        <v>723</v>
      </c>
      <c r="H238" s="11">
        <f t="shared" si="45"/>
        <v>4411.0989873</v>
      </c>
      <c r="I238" s="11">
        <f>IF(T238=1,ROUND(($R$3*G238),0))</f>
        <v>1276</v>
      </c>
      <c r="J238" s="11">
        <f t="shared" si="43"/>
        <v>5687.0989873</v>
      </c>
      <c r="K238" s="1">
        <v>365</v>
      </c>
      <c r="L238" s="1">
        <v>101</v>
      </c>
      <c r="M238" s="1">
        <f t="shared" si="37"/>
        <v>466</v>
      </c>
      <c r="N238" s="7">
        <f t="shared" si="38"/>
        <v>0.6445366528354081</v>
      </c>
      <c r="P238" s="10"/>
      <c r="Q238" s="1">
        <f t="shared" si="39"/>
        <v>723</v>
      </c>
      <c r="R238" s="1">
        <f t="shared" si="40"/>
        <v>466</v>
      </c>
      <c r="S238" s="1">
        <f t="shared" si="44"/>
        <v>229</v>
      </c>
      <c r="T238" s="1">
        <f t="shared" si="41"/>
        <v>1</v>
      </c>
      <c r="U238" s="1">
        <f t="shared" si="42"/>
        <v>723</v>
      </c>
    </row>
    <row r="239" spans="1:21" ht="11.25">
      <c r="A239" s="1" t="s">
        <v>489</v>
      </c>
      <c r="B239" s="1" t="s">
        <v>490</v>
      </c>
      <c r="C239" s="1">
        <v>1040</v>
      </c>
      <c r="G239" s="1">
        <f t="shared" si="35"/>
        <v>1040</v>
      </c>
      <c r="H239" s="11">
        <f t="shared" si="45"/>
        <v>6345.149304</v>
      </c>
      <c r="I239" s="11">
        <f>IF(T239=1,$R$3*G239,0)</f>
        <v>0</v>
      </c>
      <c r="J239" s="11">
        <f t="shared" si="43"/>
        <v>6345.149304</v>
      </c>
      <c r="K239" s="1">
        <v>346</v>
      </c>
      <c r="L239" s="1">
        <v>62</v>
      </c>
      <c r="M239" s="1">
        <f t="shared" si="37"/>
        <v>408</v>
      </c>
      <c r="N239" s="7">
        <f t="shared" si="38"/>
        <v>0.3923076923076923</v>
      </c>
      <c r="P239" s="10"/>
      <c r="Q239" s="1">
        <f t="shared" si="39"/>
        <v>1040</v>
      </c>
      <c r="R239" s="1">
        <f t="shared" si="40"/>
        <v>408</v>
      </c>
      <c r="S239" s="1">
        <f t="shared" si="44"/>
        <v>230</v>
      </c>
      <c r="T239" s="1">
        <f t="shared" si="41"/>
        <v>0</v>
      </c>
      <c r="U239" s="1">
        <f t="shared" si="42"/>
        <v>0</v>
      </c>
    </row>
    <row r="240" spans="1:21" ht="11.25">
      <c r="A240" s="1" t="s">
        <v>491</v>
      </c>
      <c r="B240" s="1" t="s">
        <v>492</v>
      </c>
      <c r="C240" s="1">
        <v>5248</v>
      </c>
      <c r="D240" s="1">
        <v>110</v>
      </c>
      <c r="G240" s="1">
        <f t="shared" si="35"/>
        <v>5358</v>
      </c>
      <c r="H240" s="11">
        <f t="shared" si="45"/>
        <v>32689.7211258</v>
      </c>
      <c r="I240" s="11">
        <f>IF(T240=1,$R$3*G240,0)</f>
        <v>0</v>
      </c>
      <c r="J240" s="11">
        <f t="shared" si="43"/>
        <v>32689.7211258</v>
      </c>
      <c r="K240" s="1">
        <v>1589</v>
      </c>
      <c r="L240" s="1">
        <v>384</v>
      </c>
      <c r="M240" s="1">
        <f t="shared" si="37"/>
        <v>1973</v>
      </c>
      <c r="N240" s="7">
        <f t="shared" si="38"/>
        <v>0.37595274390243905</v>
      </c>
      <c r="P240" s="10"/>
      <c r="Q240" s="1">
        <f t="shared" si="39"/>
        <v>5248</v>
      </c>
      <c r="R240" s="1">
        <f t="shared" si="40"/>
        <v>1973</v>
      </c>
      <c r="S240" s="1">
        <f t="shared" si="44"/>
        <v>231</v>
      </c>
      <c r="T240" s="1">
        <f t="shared" si="41"/>
        <v>0</v>
      </c>
      <c r="U240" s="1">
        <f t="shared" si="42"/>
        <v>0</v>
      </c>
    </row>
    <row r="241" spans="1:21" ht="11.25">
      <c r="A241" s="1" t="s">
        <v>493</v>
      </c>
      <c r="B241" s="1" t="s">
        <v>494</v>
      </c>
      <c r="C241" s="1">
        <v>684</v>
      </c>
      <c r="G241" s="1">
        <f t="shared" si="35"/>
        <v>684</v>
      </c>
      <c r="H241" s="11">
        <f t="shared" si="45"/>
        <v>4173.1558884</v>
      </c>
      <c r="I241" s="11">
        <f>IF(T241=1,$R$3*G241,0)</f>
        <v>0</v>
      </c>
      <c r="J241" s="11">
        <f t="shared" si="43"/>
        <v>4173.1558884</v>
      </c>
      <c r="K241" s="1">
        <v>259</v>
      </c>
      <c r="L241" s="1">
        <v>76</v>
      </c>
      <c r="M241" s="1">
        <f t="shared" si="37"/>
        <v>335</v>
      </c>
      <c r="N241" s="7">
        <f t="shared" si="38"/>
        <v>0.489766081871345</v>
      </c>
      <c r="P241" s="10"/>
      <c r="Q241" s="1">
        <f t="shared" si="39"/>
        <v>684</v>
      </c>
      <c r="R241" s="1">
        <f t="shared" si="40"/>
        <v>335</v>
      </c>
      <c r="S241" s="1">
        <f t="shared" si="44"/>
        <v>232</v>
      </c>
      <c r="T241" s="1">
        <f t="shared" si="41"/>
        <v>0</v>
      </c>
      <c r="U241" s="1">
        <f t="shared" si="42"/>
        <v>0</v>
      </c>
    </row>
    <row r="242" spans="1:21" ht="11.25">
      <c r="A242" s="1" t="s">
        <v>495</v>
      </c>
      <c r="B242" s="1" t="s">
        <v>496</v>
      </c>
      <c r="C242" s="1">
        <v>446</v>
      </c>
      <c r="G242" s="1">
        <f t="shared" si="35"/>
        <v>446</v>
      </c>
      <c r="H242" s="11">
        <f t="shared" si="45"/>
        <v>2721.0928746</v>
      </c>
      <c r="I242" s="11">
        <f>IF(T242=1,ROUND(($R$3*G242),0))</f>
        <v>787</v>
      </c>
      <c r="J242" s="11">
        <f t="shared" si="43"/>
        <v>3508.0928746</v>
      </c>
      <c r="K242" s="1">
        <v>202</v>
      </c>
      <c r="L242" s="1">
        <v>40</v>
      </c>
      <c r="M242" s="1">
        <f t="shared" si="37"/>
        <v>242</v>
      </c>
      <c r="N242" s="7">
        <f t="shared" si="38"/>
        <v>0.5426008968609866</v>
      </c>
      <c r="P242" s="10"/>
      <c r="Q242" s="1">
        <f t="shared" si="39"/>
        <v>446</v>
      </c>
      <c r="R242" s="1">
        <f t="shared" si="40"/>
        <v>242</v>
      </c>
      <c r="S242" s="1">
        <f t="shared" si="44"/>
        <v>233</v>
      </c>
      <c r="T242" s="1">
        <f t="shared" si="41"/>
        <v>1</v>
      </c>
      <c r="U242" s="1">
        <f t="shared" si="42"/>
        <v>446</v>
      </c>
    </row>
    <row r="243" spans="1:21" ht="11.25">
      <c r="A243" s="1" t="s">
        <v>497</v>
      </c>
      <c r="B243" s="1" t="s">
        <v>498</v>
      </c>
      <c r="C243" s="1">
        <v>428</v>
      </c>
      <c r="G243" s="1">
        <f t="shared" si="35"/>
        <v>428</v>
      </c>
      <c r="H243" s="11">
        <f t="shared" si="45"/>
        <v>2611.2729828</v>
      </c>
      <c r="I243" s="11">
        <f>IF(T243=1,$R$3*G243,0)</f>
        <v>0</v>
      </c>
      <c r="J243" s="11">
        <f t="shared" si="43"/>
        <v>2611.2729828</v>
      </c>
      <c r="K243" s="1">
        <v>123</v>
      </c>
      <c r="L243" s="1">
        <v>43</v>
      </c>
      <c r="M243" s="1">
        <f t="shared" si="37"/>
        <v>166</v>
      </c>
      <c r="N243" s="7">
        <f t="shared" si="38"/>
        <v>0.3878504672897196</v>
      </c>
      <c r="P243" s="10"/>
      <c r="Q243" s="1">
        <f t="shared" si="39"/>
        <v>428</v>
      </c>
      <c r="R243" s="1">
        <f t="shared" si="40"/>
        <v>166</v>
      </c>
      <c r="S243" s="1">
        <f t="shared" si="44"/>
        <v>234</v>
      </c>
      <c r="T243" s="1">
        <f t="shared" si="41"/>
        <v>0</v>
      </c>
      <c r="U243" s="1">
        <f t="shared" si="42"/>
        <v>0</v>
      </c>
    </row>
    <row r="244" spans="1:21" ht="11.25">
      <c r="A244" s="1" t="s">
        <v>499</v>
      </c>
      <c r="B244" s="1" t="s">
        <v>500</v>
      </c>
      <c r="C244" s="1">
        <v>24462</v>
      </c>
      <c r="D244" s="1">
        <v>3900</v>
      </c>
      <c r="G244" s="1">
        <f t="shared" si="35"/>
        <v>28362</v>
      </c>
      <c r="H244" s="11">
        <f t="shared" si="45"/>
        <v>173039.5428462</v>
      </c>
      <c r="I244" s="11">
        <f>IF(T244=1,ROUND(($R$3*G244),0))-1</f>
        <v>50056</v>
      </c>
      <c r="J244" s="11">
        <f t="shared" si="43"/>
        <v>223095.5428462</v>
      </c>
      <c r="K244" s="1">
        <v>10804</v>
      </c>
      <c r="L244" s="1">
        <v>1572</v>
      </c>
      <c r="M244" s="1">
        <f t="shared" si="37"/>
        <v>12376</v>
      </c>
      <c r="N244" s="7">
        <f t="shared" si="38"/>
        <v>0.5059275611151991</v>
      </c>
      <c r="P244" s="10"/>
      <c r="Q244" s="1">
        <f t="shared" si="39"/>
        <v>24462</v>
      </c>
      <c r="R244" s="1">
        <f t="shared" si="40"/>
        <v>12376</v>
      </c>
      <c r="S244" s="1">
        <f t="shared" si="44"/>
        <v>235</v>
      </c>
      <c r="T244" s="1">
        <f t="shared" si="41"/>
        <v>1</v>
      </c>
      <c r="U244" s="1">
        <f t="shared" si="42"/>
        <v>28362</v>
      </c>
    </row>
    <row r="245" spans="1:21" ht="11.25">
      <c r="A245" s="1" t="s">
        <v>501</v>
      </c>
      <c r="B245" s="1" t="s">
        <v>502</v>
      </c>
      <c r="C245" s="1">
        <v>8672</v>
      </c>
      <c r="D245" s="1">
        <v>803</v>
      </c>
      <c r="G245" s="1">
        <f t="shared" si="35"/>
        <v>9475</v>
      </c>
      <c r="H245" s="11">
        <f t="shared" si="45"/>
        <v>57807.9708225</v>
      </c>
      <c r="I245" s="11">
        <f>IF(T245=1,ROUND(($R$3*G245),0))-1</f>
        <v>16722</v>
      </c>
      <c r="J245" s="11">
        <f t="shared" si="43"/>
        <v>74529.9708225</v>
      </c>
      <c r="K245" s="1">
        <v>4246</v>
      </c>
      <c r="L245" s="1">
        <v>389</v>
      </c>
      <c r="M245" s="1">
        <f t="shared" si="37"/>
        <v>4635</v>
      </c>
      <c r="N245" s="7">
        <f t="shared" si="38"/>
        <v>0.5344787822878229</v>
      </c>
      <c r="P245" s="10"/>
      <c r="Q245" s="1">
        <f t="shared" si="39"/>
        <v>8672</v>
      </c>
      <c r="R245" s="1">
        <f t="shared" si="40"/>
        <v>4635</v>
      </c>
      <c r="S245" s="1">
        <f t="shared" si="44"/>
        <v>236</v>
      </c>
      <c r="T245" s="1">
        <f t="shared" si="41"/>
        <v>1</v>
      </c>
      <c r="U245" s="1">
        <f t="shared" si="42"/>
        <v>9475</v>
      </c>
    </row>
    <row r="246" spans="1:21" ht="11.25">
      <c r="A246" s="1" t="s">
        <v>503</v>
      </c>
      <c r="B246" s="1" t="s">
        <v>504</v>
      </c>
      <c r="C246" s="1">
        <v>18403</v>
      </c>
      <c r="D246" s="1">
        <v>417</v>
      </c>
      <c r="G246" s="1">
        <f t="shared" si="35"/>
        <v>18820</v>
      </c>
      <c r="H246" s="11">
        <f t="shared" si="45"/>
        <v>114822.797982</v>
      </c>
      <c r="I246" s="11">
        <f>IF(T246=1,$R$3*G246,0)</f>
        <v>0</v>
      </c>
      <c r="J246" s="11">
        <f t="shared" si="43"/>
        <v>114822.797982</v>
      </c>
      <c r="K246" s="1">
        <v>5635</v>
      </c>
      <c r="L246" s="1">
        <v>1721</v>
      </c>
      <c r="M246" s="1">
        <f t="shared" si="37"/>
        <v>7356</v>
      </c>
      <c r="N246" s="7">
        <f t="shared" si="38"/>
        <v>0.3997174373743411</v>
      </c>
      <c r="P246" s="10"/>
      <c r="Q246" s="1">
        <f t="shared" si="39"/>
        <v>18403</v>
      </c>
      <c r="R246" s="1">
        <f t="shared" si="40"/>
        <v>7356</v>
      </c>
      <c r="S246" s="1">
        <f t="shared" si="44"/>
        <v>237</v>
      </c>
      <c r="T246" s="1">
        <f t="shared" si="41"/>
        <v>0</v>
      </c>
      <c r="U246" s="1">
        <f t="shared" si="42"/>
        <v>0</v>
      </c>
    </row>
    <row r="247" spans="1:21" ht="11.25">
      <c r="A247" s="1" t="s">
        <v>505</v>
      </c>
      <c r="B247" s="1" t="s">
        <v>506</v>
      </c>
      <c r="C247" s="1">
        <v>88</v>
      </c>
      <c r="G247" s="1">
        <f t="shared" si="35"/>
        <v>88</v>
      </c>
      <c r="H247" s="11">
        <f t="shared" si="45"/>
        <v>536.8972487999999</v>
      </c>
      <c r="I247" s="11">
        <f>IF(T247=1,ROUND(($R$3*G247),0))+1</f>
        <v>156</v>
      </c>
      <c r="J247" s="11">
        <f t="shared" si="43"/>
        <v>692.8972487999999</v>
      </c>
      <c r="K247" s="1">
        <v>61</v>
      </c>
      <c r="L247" s="1">
        <v>7</v>
      </c>
      <c r="M247" s="1">
        <f t="shared" si="37"/>
        <v>68</v>
      </c>
      <c r="N247" s="7">
        <f t="shared" si="38"/>
        <v>0.7727272727272727</v>
      </c>
      <c r="P247" s="10"/>
      <c r="Q247" s="1">
        <f t="shared" si="39"/>
        <v>88</v>
      </c>
      <c r="R247" s="1">
        <f t="shared" si="40"/>
        <v>68</v>
      </c>
      <c r="S247" s="1">
        <f t="shared" si="44"/>
        <v>238</v>
      </c>
      <c r="T247" s="1">
        <f t="shared" si="41"/>
        <v>1</v>
      </c>
      <c r="U247" s="1">
        <f t="shared" si="42"/>
        <v>88</v>
      </c>
    </row>
    <row r="248" spans="1:21" ht="11.25">
      <c r="A248" s="1" t="s">
        <v>507</v>
      </c>
      <c r="B248" s="1" t="s">
        <v>508</v>
      </c>
      <c r="C248" s="1">
        <v>157</v>
      </c>
      <c r="G248" s="1">
        <f t="shared" si="35"/>
        <v>157</v>
      </c>
      <c r="H248" s="11">
        <f t="shared" si="45"/>
        <v>957.8735007</v>
      </c>
      <c r="I248" s="11">
        <f>IF(T248=1,ROUND(($R$3*G248),0))</f>
        <v>277</v>
      </c>
      <c r="J248" s="11">
        <f t="shared" si="43"/>
        <v>1234.8735007</v>
      </c>
      <c r="K248" s="1">
        <v>79</v>
      </c>
      <c r="L248" s="1">
        <v>25</v>
      </c>
      <c r="M248" s="1">
        <f t="shared" si="37"/>
        <v>104</v>
      </c>
      <c r="N248" s="7">
        <f t="shared" si="38"/>
        <v>0.6624203821656051</v>
      </c>
      <c r="P248" s="10"/>
      <c r="Q248" s="1">
        <f t="shared" si="39"/>
        <v>157</v>
      </c>
      <c r="R248" s="1">
        <f t="shared" si="40"/>
        <v>104</v>
      </c>
      <c r="S248" s="1">
        <f t="shared" si="44"/>
        <v>239</v>
      </c>
      <c r="T248" s="1">
        <f t="shared" si="41"/>
        <v>1</v>
      </c>
      <c r="U248" s="1">
        <f t="shared" si="42"/>
        <v>157</v>
      </c>
    </row>
    <row r="249" spans="1:21" ht="11.25">
      <c r="A249" s="1" t="s">
        <v>509</v>
      </c>
      <c r="B249" s="1" t="s">
        <v>510</v>
      </c>
      <c r="C249" s="1">
        <v>223</v>
      </c>
      <c r="G249" s="1">
        <f t="shared" si="35"/>
        <v>223</v>
      </c>
      <c r="H249" s="11">
        <f t="shared" si="45"/>
        <v>1360.5464373</v>
      </c>
      <c r="I249" s="11">
        <f>IF(T249=1,ROUND(($R$3*G249),0))</f>
        <v>394</v>
      </c>
      <c r="J249" s="11">
        <f t="shared" si="43"/>
        <v>1754.5464373</v>
      </c>
      <c r="K249" s="1">
        <v>125</v>
      </c>
      <c r="L249" s="1">
        <v>26</v>
      </c>
      <c r="M249" s="1">
        <f t="shared" si="37"/>
        <v>151</v>
      </c>
      <c r="N249" s="7">
        <f t="shared" si="38"/>
        <v>0.6771300448430493</v>
      </c>
      <c r="P249" s="10"/>
      <c r="Q249" s="1">
        <f t="shared" si="39"/>
        <v>223</v>
      </c>
      <c r="R249" s="1">
        <f t="shared" si="40"/>
        <v>151</v>
      </c>
      <c r="S249" s="1">
        <f t="shared" si="44"/>
        <v>240</v>
      </c>
      <c r="T249" s="1">
        <f t="shared" si="41"/>
        <v>1</v>
      </c>
      <c r="U249" s="1">
        <f t="shared" si="42"/>
        <v>223</v>
      </c>
    </row>
    <row r="250" spans="1:21" ht="11.25">
      <c r="A250" s="1" t="s">
        <v>511</v>
      </c>
      <c r="B250" s="1" t="s">
        <v>512</v>
      </c>
      <c r="C250" s="1">
        <v>552</v>
      </c>
      <c r="G250" s="1">
        <f t="shared" si="35"/>
        <v>552</v>
      </c>
      <c r="H250" s="11">
        <f t="shared" si="45"/>
        <v>3367.8100151999997</v>
      </c>
      <c r="I250" s="11">
        <f>IF(T250=1,(ROUND($R$3*G250,0)))</f>
        <v>974</v>
      </c>
      <c r="J250" s="11">
        <f t="shared" si="43"/>
        <v>4341.8100152</v>
      </c>
      <c r="K250" s="1">
        <v>245</v>
      </c>
      <c r="L250" s="1">
        <v>80</v>
      </c>
      <c r="M250" s="1">
        <f t="shared" si="37"/>
        <v>325</v>
      </c>
      <c r="N250" s="7">
        <f t="shared" si="38"/>
        <v>0.5887681159420289</v>
      </c>
      <c r="P250" s="10"/>
      <c r="Q250" s="1">
        <f t="shared" si="39"/>
        <v>552</v>
      </c>
      <c r="R250" s="1">
        <f t="shared" si="40"/>
        <v>325</v>
      </c>
      <c r="S250" s="1">
        <f t="shared" si="44"/>
        <v>241</v>
      </c>
      <c r="T250" s="1">
        <f t="shared" si="41"/>
        <v>1</v>
      </c>
      <c r="U250" s="1">
        <f t="shared" si="42"/>
        <v>552</v>
      </c>
    </row>
    <row r="251" spans="1:21" ht="11.25">
      <c r="A251" s="1" t="s">
        <v>513</v>
      </c>
      <c r="B251" s="1" t="s">
        <v>514</v>
      </c>
      <c r="C251" s="1">
        <v>1834</v>
      </c>
      <c r="D251" s="1">
        <v>124</v>
      </c>
      <c r="G251" s="1">
        <f t="shared" si="35"/>
        <v>1958</v>
      </c>
      <c r="H251" s="11">
        <f t="shared" si="45"/>
        <v>11945.9637858</v>
      </c>
      <c r="I251" s="11">
        <f>IF(T251=1,$R$3*G251,0)</f>
        <v>0</v>
      </c>
      <c r="J251" s="11">
        <f t="shared" si="43"/>
        <v>11945.9637858</v>
      </c>
      <c r="K251" s="1">
        <v>607</v>
      </c>
      <c r="L251" s="1">
        <v>256</v>
      </c>
      <c r="M251" s="1">
        <f t="shared" si="37"/>
        <v>863</v>
      </c>
      <c r="N251" s="7">
        <f t="shared" si="38"/>
        <v>0.47055616139585604</v>
      </c>
      <c r="P251" s="10"/>
      <c r="Q251" s="1">
        <f t="shared" si="39"/>
        <v>1834</v>
      </c>
      <c r="R251" s="1">
        <f t="shared" si="40"/>
        <v>863</v>
      </c>
      <c r="S251" s="1">
        <f t="shared" si="44"/>
        <v>242</v>
      </c>
      <c r="T251" s="1">
        <f t="shared" si="41"/>
        <v>0</v>
      </c>
      <c r="U251" s="1">
        <f t="shared" si="42"/>
        <v>0</v>
      </c>
    </row>
    <row r="252" spans="1:21" ht="11.25">
      <c r="A252" s="1" t="s">
        <v>515</v>
      </c>
      <c r="B252" s="1" t="s">
        <v>516</v>
      </c>
      <c r="C252" s="1">
        <v>284</v>
      </c>
      <c r="G252" s="1">
        <f t="shared" si="35"/>
        <v>284</v>
      </c>
      <c r="H252" s="11">
        <f t="shared" si="45"/>
        <v>1732.7138484</v>
      </c>
      <c r="I252" s="11">
        <f>IF(T252=1,ROUND(($R$3*G252),0))</f>
        <v>501</v>
      </c>
      <c r="J252" s="11">
        <f t="shared" si="43"/>
        <v>2233.7138483999997</v>
      </c>
      <c r="K252" s="1">
        <v>151</v>
      </c>
      <c r="L252" s="1">
        <v>59</v>
      </c>
      <c r="M252" s="1">
        <f t="shared" si="37"/>
        <v>210</v>
      </c>
      <c r="N252" s="7">
        <f t="shared" si="38"/>
        <v>0.7394366197183099</v>
      </c>
      <c r="P252" s="10"/>
      <c r="Q252" s="1">
        <f t="shared" si="39"/>
        <v>284</v>
      </c>
      <c r="R252" s="1">
        <f t="shared" si="40"/>
        <v>210</v>
      </c>
      <c r="S252" s="1">
        <f t="shared" si="44"/>
        <v>243</v>
      </c>
      <c r="T252" s="1">
        <f t="shared" si="41"/>
        <v>1</v>
      </c>
      <c r="U252" s="1">
        <f t="shared" si="42"/>
        <v>284</v>
      </c>
    </row>
    <row r="253" spans="1:21" ht="11.25">
      <c r="A253" s="1" t="s">
        <v>517</v>
      </c>
      <c r="B253" s="1" t="s">
        <v>518</v>
      </c>
      <c r="C253" s="1">
        <v>3465</v>
      </c>
      <c r="G253" s="1">
        <f t="shared" si="35"/>
        <v>3465</v>
      </c>
      <c r="H253" s="11">
        <f t="shared" si="45"/>
        <v>21140.329171499998</v>
      </c>
      <c r="I253" s="11">
        <f>IF(T253=1,ROUND(($R$3*G253),0))</f>
        <v>6115</v>
      </c>
      <c r="J253" s="11">
        <f t="shared" si="43"/>
        <v>27255.329171499998</v>
      </c>
      <c r="K253" s="1">
        <v>2398</v>
      </c>
      <c r="L253" s="1">
        <v>246</v>
      </c>
      <c r="M253" s="1">
        <f t="shared" si="37"/>
        <v>2644</v>
      </c>
      <c r="N253" s="7">
        <f t="shared" si="38"/>
        <v>0.7630591630591631</v>
      </c>
      <c r="P253" s="10"/>
      <c r="Q253" s="1">
        <f t="shared" si="39"/>
        <v>3465</v>
      </c>
      <c r="R253" s="1">
        <f t="shared" si="40"/>
        <v>2644</v>
      </c>
      <c r="S253" s="1">
        <f t="shared" si="44"/>
        <v>244</v>
      </c>
      <c r="T253" s="1">
        <f t="shared" si="41"/>
        <v>1</v>
      </c>
      <c r="U253" s="1">
        <f t="shared" si="42"/>
        <v>3465</v>
      </c>
    </row>
    <row r="254" spans="1:21" ht="11.25">
      <c r="A254" s="1" t="s">
        <v>519</v>
      </c>
      <c r="B254" s="1" t="s">
        <v>520</v>
      </c>
      <c r="C254" s="1">
        <v>845</v>
      </c>
      <c r="G254" s="1">
        <f t="shared" si="35"/>
        <v>845</v>
      </c>
      <c r="H254" s="11">
        <f t="shared" si="45"/>
        <v>5155.4338095</v>
      </c>
      <c r="I254" s="11">
        <f>IF(T254=1,ROUND(($R$3*G254),0))</f>
        <v>1491</v>
      </c>
      <c r="J254" s="11">
        <f t="shared" si="43"/>
        <v>6646.4338095</v>
      </c>
      <c r="K254" s="1">
        <v>606</v>
      </c>
      <c r="L254" s="1">
        <v>60</v>
      </c>
      <c r="M254" s="1">
        <f t="shared" si="37"/>
        <v>666</v>
      </c>
      <c r="N254" s="7">
        <f t="shared" si="38"/>
        <v>0.7881656804733728</v>
      </c>
      <c r="P254" s="10"/>
      <c r="Q254" s="1">
        <f t="shared" si="39"/>
        <v>845</v>
      </c>
      <c r="R254" s="1">
        <f t="shared" si="40"/>
        <v>666</v>
      </c>
      <c r="S254" s="1">
        <f t="shared" si="44"/>
        <v>245</v>
      </c>
      <c r="T254" s="1">
        <f t="shared" si="41"/>
        <v>1</v>
      </c>
      <c r="U254" s="1">
        <f t="shared" si="42"/>
        <v>845</v>
      </c>
    </row>
    <row r="255" spans="1:21" ht="11.25">
      <c r="A255" s="1" t="s">
        <v>521</v>
      </c>
      <c r="B255" s="1" t="s">
        <v>522</v>
      </c>
      <c r="C255" s="1">
        <v>708</v>
      </c>
      <c r="G255" s="1">
        <f t="shared" si="35"/>
        <v>708</v>
      </c>
      <c r="H255" s="11">
        <f t="shared" si="45"/>
        <v>4319.5824108</v>
      </c>
      <c r="I255" s="11">
        <f>IF(T255=1,ROUND(($R$3*G255),0))</f>
        <v>1250</v>
      </c>
      <c r="J255" s="11">
        <f t="shared" si="43"/>
        <v>5569.5824108</v>
      </c>
      <c r="K255" s="1">
        <v>344</v>
      </c>
      <c r="L255" s="1">
        <v>43</v>
      </c>
      <c r="M255" s="1">
        <f t="shared" si="37"/>
        <v>387</v>
      </c>
      <c r="N255" s="7">
        <f t="shared" si="38"/>
        <v>0.5466101694915254</v>
      </c>
      <c r="P255" s="10"/>
      <c r="Q255" s="1">
        <f t="shared" si="39"/>
        <v>708</v>
      </c>
      <c r="R255" s="1">
        <f t="shared" si="40"/>
        <v>387</v>
      </c>
      <c r="S255" s="1">
        <f t="shared" si="44"/>
        <v>246</v>
      </c>
      <c r="T255" s="1">
        <f t="shared" si="41"/>
        <v>1</v>
      </c>
      <c r="U255" s="1">
        <f t="shared" si="42"/>
        <v>708</v>
      </c>
    </row>
    <row r="256" spans="1:21" ht="11.25">
      <c r="A256" s="1" t="s">
        <v>523</v>
      </c>
      <c r="B256" s="1" t="s">
        <v>524</v>
      </c>
      <c r="C256" s="1">
        <v>960</v>
      </c>
      <c r="G256" s="1">
        <f t="shared" si="35"/>
        <v>960</v>
      </c>
      <c r="H256" s="11">
        <f t="shared" si="45"/>
        <v>5857.060896</v>
      </c>
      <c r="I256" s="11">
        <f aca="true" t="shared" si="46" ref="I256:I261">IF(T256=1,$R$3*G256,0)</f>
        <v>0</v>
      </c>
      <c r="J256" s="11">
        <f t="shared" si="43"/>
        <v>5857.060896</v>
      </c>
      <c r="K256" s="1">
        <v>184</v>
      </c>
      <c r="L256" s="1">
        <v>66</v>
      </c>
      <c r="M256" s="1">
        <f t="shared" si="37"/>
        <v>250</v>
      </c>
      <c r="N256" s="7">
        <f t="shared" si="38"/>
        <v>0.2604166666666667</v>
      </c>
      <c r="P256" s="10"/>
      <c r="Q256" s="1">
        <f t="shared" si="39"/>
        <v>960</v>
      </c>
      <c r="R256" s="1">
        <f t="shared" si="40"/>
        <v>250</v>
      </c>
      <c r="S256" s="1">
        <f t="shared" si="44"/>
        <v>247</v>
      </c>
      <c r="T256" s="1">
        <f t="shared" si="41"/>
        <v>0</v>
      </c>
      <c r="U256" s="1">
        <f t="shared" si="42"/>
        <v>0</v>
      </c>
    </row>
    <row r="257" spans="1:21" ht="11.25">
      <c r="A257" s="1" t="s">
        <v>525</v>
      </c>
      <c r="B257" s="1" t="s">
        <v>526</v>
      </c>
      <c r="C257" s="1">
        <v>4235</v>
      </c>
      <c r="D257" s="1">
        <v>130</v>
      </c>
      <c r="G257" s="1">
        <f t="shared" si="35"/>
        <v>4365</v>
      </c>
      <c r="H257" s="11">
        <f t="shared" si="45"/>
        <v>26631.3237615</v>
      </c>
      <c r="I257" s="11">
        <f t="shared" si="46"/>
        <v>0</v>
      </c>
      <c r="J257" s="11">
        <f t="shared" si="43"/>
        <v>26631.3237615</v>
      </c>
      <c r="K257" s="1">
        <v>603</v>
      </c>
      <c r="L257" s="1">
        <v>219</v>
      </c>
      <c r="M257" s="1">
        <f t="shared" si="37"/>
        <v>822</v>
      </c>
      <c r="N257" s="7">
        <f t="shared" si="38"/>
        <v>0.19409681227863046</v>
      </c>
      <c r="P257" s="10"/>
      <c r="Q257" s="1">
        <f t="shared" si="39"/>
        <v>4235</v>
      </c>
      <c r="R257" s="1">
        <f t="shared" si="40"/>
        <v>822</v>
      </c>
      <c r="S257" s="1">
        <f t="shared" si="44"/>
        <v>248</v>
      </c>
      <c r="T257" s="1">
        <f t="shared" si="41"/>
        <v>0</v>
      </c>
      <c r="U257" s="1">
        <f t="shared" si="42"/>
        <v>0</v>
      </c>
    </row>
    <row r="258" spans="1:21" ht="11.25">
      <c r="A258" s="1" t="s">
        <v>527</v>
      </c>
      <c r="B258" s="1" t="s">
        <v>528</v>
      </c>
      <c r="C258" s="1">
        <v>5949</v>
      </c>
      <c r="G258" s="1">
        <f t="shared" si="35"/>
        <v>5949</v>
      </c>
      <c r="H258" s="11">
        <f t="shared" si="45"/>
        <v>36295.4742399</v>
      </c>
      <c r="I258" s="11">
        <f t="shared" si="46"/>
        <v>0</v>
      </c>
      <c r="J258" s="11">
        <f t="shared" si="43"/>
        <v>36295.4742399</v>
      </c>
      <c r="K258" s="1">
        <v>937</v>
      </c>
      <c r="L258" s="1">
        <v>363</v>
      </c>
      <c r="M258" s="1">
        <f t="shared" si="37"/>
        <v>1300</v>
      </c>
      <c r="N258" s="7">
        <f t="shared" si="38"/>
        <v>0.21852412170112623</v>
      </c>
      <c r="P258" s="10"/>
      <c r="Q258" s="1">
        <f t="shared" si="39"/>
        <v>5949</v>
      </c>
      <c r="R258" s="1">
        <f t="shared" si="40"/>
        <v>1300</v>
      </c>
      <c r="S258" s="1">
        <f t="shared" si="44"/>
        <v>249</v>
      </c>
      <c r="T258" s="1">
        <f t="shared" si="41"/>
        <v>0</v>
      </c>
      <c r="U258" s="1">
        <f t="shared" si="42"/>
        <v>0</v>
      </c>
    </row>
    <row r="259" spans="1:21" ht="11.25">
      <c r="A259" s="1" t="s">
        <v>529</v>
      </c>
      <c r="B259" s="1" t="s">
        <v>436</v>
      </c>
      <c r="C259" s="1">
        <v>797</v>
      </c>
      <c r="G259" s="1">
        <f t="shared" si="35"/>
        <v>797</v>
      </c>
      <c r="H259" s="11">
        <f t="shared" si="45"/>
        <v>4862.5807647</v>
      </c>
      <c r="I259" s="11">
        <f t="shared" si="46"/>
        <v>0</v>
      </c>
      <c r="J259" s="11">
        <f t="shared" si="43"/>
        <v>4862.5807647</v>
      </c>
      <c r="K259" s="1">
        <v>149</v>
      </c>
      <c r="L259" s="1">
        <v>40</v>
      </c>
      <c r="M259" s="1">
        <f t="shared" si="37"/>
        <v>189</v>
      </c>
      <c r="N259" s="7">
        <f t="shared" si="38"/>
        <v>0.2371392722710163</v>
      </c>
      <c r="P259" s="10"/>
      <c r="Q259" s="1">
        <f t="shared" si="39"/>
        <v>797</v>
      </c>
      <c r="R259" s="1">
        <f t="shared" si="40"/>
        <v>189</v>
      </c>
      <c r="S259" s="1">
        <f t="shared" si="44"/>
        <v>250</v>
      </c>
      <c r="T259" s="1">
        <f t="shared" si="41"/>
        <v>0</v>
      </c>
      <c r="U259" s="1">
        <f t="shared" si="42"/>
        <v>0</v>
      </c>
    </row>
    <row r="260" spans="1:21" ht="11.25">
      <c r="A260" s="1" t="s">
        <v>530</v>
      </c>
      <c r="B260" s="1" t="s">
        <v>531</v>
      </c>
      <c r="C260" s="1">
        <v>260</v>
      </c>
      <c r="G260" s="1">
        <f t="shared" si="35"/>
        <v>260</v>
      </c>
      <c r="H260" s="11">
        <f t="shared" si="45"/>
        <v>1586.287326</v>
      </c>
      <c r="I260" s="11">
        <f t="shared" si="46"/>
        <v>0</v>
      </c>
      <c r="J260" s="11">
        <f t="shared" si="43"/>
        <v>1586.287326</v>
      </c>
      <c r="K260" s="1">
        <v>57</v>
      </c>
      <c r="L260" s="1">
        <v>24</v>
      </c>
      <c r="M260" s="1">
        <f t="shared" si="37"/>
        <v>81</v>
      </c>
      <c r="N260" s="7">
        <f t="shared" si="38"/>
        <v>0.31153846153846154</v>
      </c>
      <c r="P260" s="10"/>
      <c r="Q260" s="1">
        <f t="shared" si="39"/>
        <v>260</v>
      </c>
      <c r="R260" s="1">
        <f t="shared" si="40"/>
        <v>81</v>
      </c>
      <c r="S260" s="1">
        <f t="shared" si="44"/>
        <v>251</v>
      </c>
      <c r="T260" s="1">
        <f t="shared" si="41"/>
        <v>0</v>
      </c>
      <c r="U260" s="1">
        <f t="shared" si="42"/>
        <v>0</v>
      </c>
    </row>
    <row r="261" spans="1:21" ht="11.25">
      <c r="A261" s="1" t="s">
        <v>532</v>
      </c>
      <c r="B261" s="1" t="s">
        <v>533</v>
      </c>
      <c r="C261" s="1">
        <v>1665</v>
      </c>
      <c r="G261" s="1">
        <f t="shared" si="35"/>
        <v>1665</v>
      </c>
      <c r="H261" s="11">
        <f t="shared" si="45"/>
        <v>10158.339991499999</v>
      </c>
      <c r="I261" s="11">
        <f t="shared" si="46"/>
        <v>0</v>
      </c>
      <c r="J261" s="11">
        <f t="shared" si="43"/>
        <v>10158.339991499999</v>
      </c>
      <c r="K261" s="1">
        <v>649</v>
      </c>
      <c r="L261" s="1">
        <v>140</v>
      </c>
      <c r="M261" s="1">
        <f t="shared" si="37"/>
        <v>789</v>
      </c>
      <c r="N261" s="7">
        <f t="shared" si="38"/>
        <v>0.47387387387387386</v>
      </c>
      <c r="P261" s="10"/>
      <c r="Q261" s="1">
        <f t="shared" si="39"/>
        <v>1665</v>
      </c>
      <c r="R261" s="1">
        <f t="shared" si="40"/>
        <v>789</v>
      </c>
      <c r="S261" s="1">
        <f t="shared" si="44"/>
        <v>252</v>
      </c>
      <c r="T261" s="1">
        <f t="shared" si="41"/>
        <v>0</v>
      </c>
      <c r="U261" s="1">
        <f t="shared" si="42"/>
        <v>0</v>
      </c>
    </row>
    <row r="262" spans="1:21" ht="11.25">
      <c r="A262" s="1" t="s">
        <v>534</v>
      </c>
      <c r="B262" s="1" t="s">
        <v>535</v>
      </c>
      <c r="C262" s="1">
        <v>266</v>
      </c>
      <c r="G262" s="1">
        <f t="shared" si="35"/>
        <v>266</v>
      </c>
      <c r="H262" s="11">
        <f t="shared" si="45"/>
        <v>1622.8939566</v>
      </c>
      <c r="I262" s="11">
        <f>IF(T262=1,ROUND(($R$3*G262),0))</f>
        <v>469</v>
      </c>
      <c r="J262" s="11">
        <f t="shared" si="43"/>
        <v>2091.8939566</v>
      </c>
      <c r="K262" s="1">
        <v>153</v>
      </c>
      <c r="L262" s="1">
        <v>26</v>
      </c>
      <c r="M262" s="1">
        <f t="shared" si="37"/>
        <v>179</v>
      </c>
      <c r="N262" s="7">
        <f t="shared" si="38"/>
        <v>0.6729323308270677</v>
      </c>
      <c r="P262" s="10"/>
      <c r="Q262" s="1">
        <f t="shared" si="39"/>
        <v>266</v>
      </c>
      <c r="R262" s="1">
        <f t="shared" si="40"/>
        <v>179</v>
      </c>
      <c r="S262" s="1">
        <f t="shared" si="44"/>
        <v>253</v>
      </c>
      <c r="T262" s="1">
        <f t="shared" si="41"/>
        <v>1</v>
      </c>
      <c r="U262" s="1">
        <f t="shared" si="42"/>
        <v>266</v>
      </c>
    </row>
    <row r="263" spans="1:21" ht="11.25">
      <c r="A263" s="1" t="s">
        <v>536</v>
      </c>
      <c r="B263" s="1" t="s">
        <v>537</v>
      </c>
      <c r="C263" s="1">
        <v>727</v>
      </c>
      <c r="G263" s="1">
        <f t="shared" si="35"/>
        <v>727</v>
      </c>
      <c r="H263" s="11">
        <f t="shared" si="45"/>
        <v>4435.5034077</v>
      </c>
      <c r="I263" s="11">
        <f>IF(T263=1,ROUND(($R$3*G263),0))</f>
        <v>1283</v>
      </c>
      <c r="J263" s="11">
        <f t="shared" si="43"/>
        <v>5718.5034077</v>
      </c>
      <c r="K263" s="1">
        <v>343</v>
      </c>
      <c r="L263" s="1">
        <v>117</v>
      </c>
      <c r="M263" s="1">
        <f t="shared" si="37"/>
        <v>460</v>
      </c>
      <c r="N263" s="7">
        <f t="shared" si="38"/>
        <v>0.6327372764786795</v>
      </c>
      <c r="P263" s="10"/>
      <c r="Q263" s="1">
        <f t="shared" si="39"/>
        <v>727</v>
      </c>
      <c r="R263" s="1">
        <f t="shared" si="40"/>
        <v>460</v>
      </c>
      <c r="S263" s="1">
        <f t="shared" si="44"/>
        <v>254</v>
      </c>
      <c r="T263" s="1">
        <f t="shared" si="41"/>
        <v>1</v>
      </c>
      <c r="U263" s="1">
        <f t="shared" si="42"/>
        <v>727</v>
      </c>
    </row>
    <row r="264" spans="1:21" ht="11.25">
      <c r="A264" s="1" t="s">
        <v>538</v>
      </c>
      <c r="B264" s="1" t="s">
        <v>539</v>
      </c>
      <c r="C264" s="1">
        <v>255</v>
      </c>
      <c r="G264" s="1">
        <f t="shared" si="35"/>
        <v>255</v>
      </c>
      <c r="H264" s="11">
        <f t="shared" si="45"/>
        <v>1555.7818005</v>
      </c>
      <c r="I264" s="11">
        <f>IF(T264=1,ROUND(($R$3*G264),0))</f>
        <v>450</v>
      </c>
      <c r="J264" s="11">
        <f t="shared" si="43"/>
        <v>2005.7818005</v>
      </c>
      <c r="K264" s="1">
        <v>137</v>
      </c>
      <c r="L264" s="1">
        <v>46</v>
      </c>
      <c r="M264" s="1">
        <f t="shared" si="37"/>
        <v>183</v>
      </c>
      <c r="N264" s="7">
        <f t="shared" si="38"/>
        <v>0.7176470588235294</v>
      </c>
      <c r="P264" s="10"/>
      <c r="Q264" s="1">
        <f t="shared" si="39"/>
        <v>255</v>
      </c>
      <c r="R264" s="1">
        <f t="shared" si="40"/>
        <v>183</v>
      </c>
      <c r="S264" s="1">
        <f t="shared" si="44"/>
        <v>255</v>
      </c>
      <c r="T264" s="1">
        <f t="shared" si="41"/>
        <v>1</v>
      </c>
      <c r="U264" s="1">
        <f t="shared" si="42"/>
        <v>255</v>
      </c>
    </row>
    <row r="265" spans="1:21" ht="11.25">
      <c r="A265" s="1" t="s">
        <v>540</v>
      </c>
      <c r="B265" s="1" t="s">
        <v>541</v>
      </c>
      <c r="C265" s="1">
        <v>70</v>
      </c>
      <c r="G265" s="1">
        <f t="shared" si="35"/>
        <v>70</v>
      </c>
      <c r="H265" s="11">
        <f t="shared" si="45"/>
        <v>427.077357</v>
      </c>
      <c r="I265" s="11">
        <f>IF(T265=1,ROUND(($R$3*G265),0))+1</f>
        <v>125</v>
      </c>
      <c r="J265" s="11">
        <f t="shared" si="43"/>
        <v>552.077357</v>
      </c>
      <c r="K265" s="1">
        <v>40</v>
      </c>
      <c r="L265" s="1">
        <v>14</v>
      </c>
      <c r="M265" s="1">
        <f t="shared" si="37"/>
        <v>54</v>
      </c>
      <c r="N265" s="7">
        <f t="shared" si="38"/>
        <v>0.7714285714285715</v>
      </c>
      <c r="P265" s="10"/>
      <c r="Q265" s="1">
        <f t="shared" si="39"/>
        <v>70</v>
      </c>
      <c r="R265" s="1">
        <f t="shared" si="40"/>
        <v>54</v>
      </c>
      <c r="S265" s="1">
        <f t="shared" si="44"/>
        <v>256</v>
      </c>
      <c r="T265" s="1">
        <f t="shared" si="41"/>
        <v>1</v>
      </c>
      <c r="U265" s="1">
        <f t="shared" si="42"/>
        <v>70</v>
      </c>
    </row>
    <row r="266" spans="1:21" ht="11.25">
      <c r="A266" s="1" t="s">
        <v>542</v>
      </c>
      <c r="B266" s="1" t="s">
        <v>543</v>
      </c>
      <c r="C266" s="1">
        <v>12637</v>
      </c>
      <c r="D266" s="1">
        <v>1499</v>
      </c>
      <c r="G266" s="1">
        <f t="shared" si="35"/>
        <v>14136</v>
      </c>
      <c r="H266" s="11">
        <f t="shared" si="45"/>
        <v>86245.2216936</v>
      </c>
      <c r="I266" s="11">
        <f aca="true" t="shared" si="47" ref="I266:I271">IF(T266=1,$R$3*G266,0)</f>
        <v>0</v>
      </c>
      <c r="J266" s="11">
        <f t="shared" si="43"/>
        <v>86245.2216936</v>
      </c>
      <c r="K266" s="1">
        <v>5003</v>
      </c>
      <c r="L266" s="1">
        <v>910</v>
      </c>
      <c r="M266" s="1">
        <f t="shared" si="37"/>
        <v>5913</v>
      </c>
      <c r="N266" s="7">
        <f t="shared" si="38"/>
        <v>0.46791168790060933</v>
      </c>
      <c r="P266" s="10"/>
      <c r="Q266" s="1">
        <f t="shared" si="39"/>
        <v>12637</v>
      </c>
      <c r="R266" s="1">
        <f t="shared" si="40"/>
        <v>5913</v>
      </c>
      <c r="S266" s="1">
        <f t="shared" si="44"/>
        <v>257</v>
      </c>
      <c r="T266" s="1">
        <f t="shared" si="41"/>
        <v>0</v>
      </c>
      <c r="U266" s="1">
        <f t="shared" si="42"/>
        <v>0</v>
      </c>
    </row>
    <row r="267" spans="1:21" ht="11.25">
      <c r="A267" s="1" t="s">
        <v>544</v>
      </c>
      <c r="B267" s="1" t="s">
        <v>545</v>
      </c>
      <c r="C267" s="1">
        <v>3166</v>
      </c>
      <c r="G267" s="1">
        <f aca="true" t="shared" si="48" ref="G267:G322">+C267+D267</f>
        <v>3166</v>
      </c>
      <c r="H267" s="11">
        <f aca="true" t="shared" si="49" ref="H267:H322">+G267*$R$2</f>
        <v>19316.0987466</v>
      </c>
      <c r="I267" s="11">
        <f t="shared" si="47"/>
        <v>0</v>
      </c>
      <c r="J267" s="11">
        <f t="shared" si="43"/>
        <v>19316.0987466</v>
      </c>
      <c r="K267" s="1">
        <v>394</v>
      </c>
      <c r="L267" s="1">
        <v>176</v>
      </c>
      <c r="M267" s="1">
        <f aca="true" t="shared" si="50" ref="M267:M322">+K267+L267</f>
        <v>570</v>
      </c>
      <c r="N267" s="7">
        <f aca="true" t="shared" si="51" ref="N267:N322">+R267/Q267</f>
        <v>0.18003790271636133</v>
      </c>
      <c r="P267" s="10"/>
      <c r="Q267" s="1">
        <f aca="true" t="shared" si="52" ref="Q267:Q322">+C267</f>
        <v>3166</v>
      </c>
      <c r="R267" s="1">
        <f aca="true" t="shared" si="53" ref="R267:R322">+E267+F267+K267+L267</f>
        <v>570</v>
      </c>
      <c r="S267" s="1">
        <f t="shared" si="44"/>
        <v>258</v>
      </c>
      <c r="T267" s="1">
        <f aca="true" t="shared" si="54" ref="T267:T322">IF(N267&gt;0.4999,1,0)</f>
        <v>0</v>
      </c>
      <c r="U267" s="1">
        <f aca="true" t="shared" si="55" ref="U267:U322">IF(N267&gt;0.4999,+G267,0)</f>
        <v>0</v>
      </c>
    </row>
    <row r="268" spans="1:21" ht="11.25">
      <c r="A268" s="1" t="s">
        <v>546</v>
      </c>
      <c r="B268" s="1" t="s">
        <v>547</v>
      </c>
      <c r="C268" s="1">
        <v>572</v>
      </c>
      <c r="G268" s="1">
        <f t="shared" si="48"/>
        <v>572</v>
      </c>
      <c r="H268" s="11">
        <f t="shared" si="49"/>
        <v>3489.8321172</v>
      </c>
      <c r="I268" s="11">
        <f t="shared" si="47"/>
        <v>0</v>
      </c>
      <c r="J268" s="11">
        <f aca="true" t="shared" si="56" ref="J268:J322">+H268+I268</f>
        <v>3489.8321172</v>
      </c>
      <c r="K268" s="1">
        <v>126</v>
      </c>
      <c r="L268" s="1">
        <v>51</v>
      </c>
      <c r="M268" s="1">
        <f t="shared" si="50"/>
        <v>177</v>
      </c>
      <c r="N268" s="7">
        <f t="shared" si="51"/>
        <v>0.3094405594405594</v>
      </c>
      <c r="P268" s="10"/>
      <c r="Q268" s="1">
        <f t="shared" si="52"/>
        <v>572</v>
      </c>
      <c r="R268" s="1">
        <f t="shared" si="53"/>
        <v>177</v>
      </c>
      <c r="S268" s="1">
        <f aca="true" t="shared" si="57" ref="S268:S322">+S267+1</f>
        <v>259</v>
      </c>
      <c r="T268" s="1">
        <f t="shared" si="54"/>
        <v>0</v>
      </c>
      <c r="U268" s="1">
        <f t="shared" si="55"/>
        <v>0</v>
      </c>
    </row>
    <row r="269" spans="1:21" ht="11.25">
      <c r="A269" s="1" t="s">
        <v>548</v>
      </c>
      <c r="B269" s="1" t="s">
        <v>549</v>
      </c>
      <c r="C269" s="1">
        <v>491</v>
      </c>
      <c r="G269" s="1">
        <f t="shared" si="48"/>
        <v>491</v>
      </c>
      <c r="H269" s="11">
        <f t="shared" si="49"/>
        <v>2995.6426041</v>
      </c>
      <c r="I269" s="11">
        <f t="shared" si="47"/>
        <v>0</v>
      </c>
      <c r="J269" s="11">
        <f t="shared" si="56"/>
        <v>2995.6426041</v>
      </c>
      <c r="K269" s="1">
        <v>154</v>
      </c>
      <c r="L269" s="1">
        <v>41</v>
      </c>
      <c r="M269" s="1">
        <f t="shared" si="50"/>
        <v>195</v>
      </c>
      <c r="N269" s="7">
        <f t="shared" si="51"/>
        <v>0.3971486761710794</v>
      </c>
      <c r="P269" s="10"/>
      <c r="Q269" s="1">
        <f t="shared" si="52"/>
        <v>491</v>
      </c>
      <c r="R269" s="1">
        <f t="shared" si="53"/>
        <v>195</v>
      </c>
      <c r="S269" s="1">
        <f t="shared" si="57"/>
        <v>260</v>
      </c>
      <c r="T269" s="1">
        <f t="shared" si="54"/>
        <v>0</v>
      </c>
      <c r="U269" s="1">
        <f t="shared" si="55"/>
        <v>0</v>
      </c>
    </row>
    <row r="270" spans="1:21" ht="11.25">
      <c r="A270" s="1" t="s">
        <v>550</v>
      </c>
      <c r="B270" s="1" t="s">
        <v>551</v>
      </c>
      <c r="C270" s="1">
        <v>838</v>
      </c>
      <c r="G270" s="1">
        <f t="shared" si="48"/>
        <v>838</v>
      </c>
      <c r="H270" s="11">
        <f t="shared" si="49"/>
        <v>5112.7260737999995</v>
      </c>
      <c r="I270" s="11">
        <f t="shared" si="47"/>
        <v>0</v>
      </c>
      <c r="J270" s="11">
        <f t="shared" si="56"/>
        <v>5112.7260737999995</v>
      </c>
      <c r="K270" s="1">
        <v>153</v>
      </c>
      <c r="L270" s="1">
        <v>117</v>
      </c>
      <c r="M270" s="1">
        <f t="shared" si="50"/>
        <v>270</v>
      </c>
      <c r="N270" s="7">
        <f t="shared" si="51"/>
        <v>0.3221957040572792</v>
      </c>
      <c r="P270" s="10"/>
      <c r="Q270" s="1">
        <f t="shared" si="52"/>
        <v>838</v>
      </c>
      <c r="R270" s="1">
        <f t="shared" si="53"/>
        <v>270</v>
      </c>
      <c r="S270" s="1">
        <f t="shared" si="57"/>
        <v>261</v>
      </c>
      <c r="T270" s="1">
        <f t="shared" si="54"/>
        <v>0</v>
      </c>
      <c r="U270" s="1">
        <f t="shared" si="55"/>
        <v>0</v>
      </c>
    </row>
    <row r="271" spans="1:21" ht="11.25">
      <c r="A271" s="1" t="s">
        <v>552</v>
      </c>
      <c r="B271" s="1" t="s">
        <v>553</v>
      </c>
      <c r="C271" s="1">
        <v>1043</v>
      </c>
      <c r="G271" s="1">
        <f t="shared" si="48"/>
        <v>1043</v>
      </c>
      <c r="H271" s="11">
        <f t="shared" si="49"/>
        <v>6363.4526193</v>
      </c>
      <c r="I271" s="11">
        <f t="shared" si="47"/>
        <v>0</v>
      </c>
      <c r="J271" s="11">
        <f t="shared" si="56"/>
        <v>6363.4526193</v>
      </c>
      <c r="K271" s="1">
        <v>252</v>
      </c>
      <c r="L271" s="1">
        <v>66</v>
      </c>
      <c r="M271" s="1">
        <f t="shared" si="50"/>
        <v>318</v>
      </c>
      <c r="N271" s="7">
        <f t="shared" si="51"/>
        <v>0.30488974113135187</v>
      </c>
      <c r="P271" s="10"/>
      <c r="Q271" s="1">
        <f t="shared" si="52"/>
        <v>1043</v>
      </c>
      <c r="R271" s="1">
        <f t="shared" si="53"/>
        <v>318</v>
      </c>
      <c r="S271" s="1">
        <f t="shared" si="57"/>
        <v>262</v>
      </c>
      <c r="T271" s="1">
        <f t="shared" si="54"/>
        <v>0</v>
      </c>
      <c r="U271" s="1">
        <f t="shared" si="55"/>
        <v>0</v>
      </c>
    </row>
    <row r="272" spans="1:21" ht="11.25">
      <c r="A272" s="1" t="s">
        <v>554</v>
      </c>
      <c r="B272" s="1" t="s">
        <v>555</v>
      </c>
      <c r="C272" s="1">
        <v>1812</v>
      </c>
      <c r="G272" s="1">
        <f t="shared" si="48"/>
        <v>1812</v>
      </c>
      <c r="H272" s="11">
        <f t="shared" si="49"/>
        <v>11055.2024412</v>
      </c>
      <c r="I272" s="11">
        <f>IF(T272=1,ROUND(($R$3*G272),0))</f>
        <v>3198</v>
      </c>
      <c r="J272" s="11">
        <f t="shared" si="56"/>
        <v>14253.2024412</v>
      </c>
      <c r="K272" s="1">
        <v>953</v>
      </c>
      <c r="L272" s="1">
        <v>148</v>
      </c>
      <c r="M272" s="1">
        <f t="shared" si="50"/>
        <v>1101</v>
      </c>
      <c r="N272" s="7">
        <f t="shared" si="51"/>
        <v>0.6076158940397351</v>
      </c>
      <c r="P272" s="10"/>
      <c r="Q272" s="1">
        <f t="shared" si="52"/>
        <v>1812</v>
      </c>
      <c r="R272" s="1">
        <f t="shared" si="53"/>
        <v>1101</v>
      </c>
      <c r="S272" s="1">
        <f t="shared" si="57"/>
        <v>263</v>
      </c>
      <c r="T272" s="1">
        <f t="shared" si="54"/>
        <v>1</v>
      </c>
      <c r="U272" s="1">
        <f t="shared" si="55"/>
        <v>1812</v>
      </c>
    </row>
    <row r="273" spans="1:21" ht="11.25">
      <c r="A273" s="1" t="s">
        <v>556</v>
      </c>
      <c r="B273" s="1" t="s">
        <v>557</v>
      </c>
      <c r="C273" s="1">
        <v>814</v>
      </c>
      <c r="G273" s="1">
        <f t="shared" si="48"/>
        <v>814</v>
      </c>
      <c r="H273" s="11">
        <f t="shared" si="49"/>
        <v>4966.2995513999995</v>
      </c>
      <c r="I273" s="11">
        <f>IF(T273=1,$R$3*G273,0)</f>
        <v>0</v>
      </c>
      <c r="J273" s="11">
        <f t="shared" si="56"/>
        <v>4966.2995513999995</v>
      </c>
      <c r="K273" s="1">
        <v>337</v>
      </c>
      <c r="L273" s="1">
        <v>58</v>
      </c>
      <c r="M273" s="1">
        <f t="shared" si="50"/>
        <v>395</v>
      </c>
      <c r="N273" s="7">
        <f t="shared" si="51"/>
        <v>0.48525798525798525</v>
      </c>
      <c r="P273" s="10"/>
      <c r="Q273" s="1">
        <f t="shared" si="52"/>
        <v>814</v>
      </c>
      <c r="R273" s="1">
        <f t="shared" si="53"/>
        <v>395</v>
      </c>
      <c r="S273" s="1">
        <f t="shared" si="57"/>
        <v>264</v>
      </c>
      <c r="T273" s="1">
        <f t="shared" si="54"/>
        <v>0</v>
      </c>
      <c r="U273" s="1">
        <f t="shared" si="55"/>
        <v>0</v>
      </c>
    </row>
    <row r="274" spans="1:21" ht="11.25">
      <c r="A274" s="1" t="s">
        <v>558</v>
      </c>
      <c r="B274" s="1" t="s">
        <v>559</v>
      </c>
      <c r="C274" s="1">
        <v>412</v>
      </c>
      <c r="G274" s="1">
        <f t="shared" si="48"/>
        <v>412</v>
      </c>
      <c r="H274" s="11">
        <f t="shared" si="49"/>
        <v>2513.6553012</v>
      </c>
      <c r="I274" s="11">
        <f>IF(T274=1,$R$3*G274,0)</f>
        <v>0</v>
      </c>
      <c r="J274" s="11">
        <f t="shared" si="56"/>
        <v>2513.6553012</v>
      </c>
      <c r="K274" s="1">
        <v>128</v>
      </c>
      <c r="L274" s="1">
        <v>49</v>
      </c>
      <c r="M274" s="1">
        <f t="shared" si="50"/>
        <v>177</v>
      </c>
      <c r="N274" s="7">
        <f t="shared" si="51"/>
        <v>0.42961165048543687</v>
      </c>
      <c r="P274" s="10"/>
      <c r="Q274" s="1">
        <f t="shared" si="52"/>
        <v>412</v>
      </c>
      <c r="R274" s="1">
        <f t="shared" si="53"/>
        <v>177</v>
      </c>
      <c r="S274" s="1">
        <f t="shared" si="57"/>
        <v>265</v>
      </c>
      <c r="T274" s="1">
        <f t="shared" si="54"/>
        <v>0</v>
      </c>
      <c r="U274" s="1">
        <f t="shared" si="55"/>
        <v>0</v>
      </c>
    </row>
    <row r="275" spans="1:21" ht="11.25">
      <c r="A275" s="1" t="s">
        <v>560</v>
      </c>
      <c r="B275" s="1" t="s">
        <v>561</v>
      </c>
      <c r="C275" s="1">
        <v>1039</v>
      </c>
      <c r="G275" s="1">
        <f t="shared" si="48"/>
        <v>1039</v>
      </c>
      <c r="H275" s="11">
        <f t="shared" si="49"/>
        <v>6339.0481989</v>
      </c>
      <c r="I275" s="11">
        <f>IF(T275=1,$R$3*G275,0)</f>
        <v>0</v>
      </c>
      <c r="J275" s="11">
        <f t="shared" si="56"/>
        <v>6339.0481989</v>
      </c>
      <c r="K275" s="1">
        <v>420</v>
      </c>
      <c r="L275" s="1">
        <v>70</v>
      </c>
      <c r="M275" s="1">
        <f t="shared" si="50"/>
        <v>490</v>
      </c>
      <c r="N275" s="7">
        <f t="shared" si="51"/>
        <v>0.4716073147256978</v>
      </c>
      <c r="P275" s="10"/>
      <c r="Q275" s="1">
        <f t="shared" si="52"/>
        <v>1039</v>
      </c>
      <c r="R275" s="1">
        <f t="shared" si="53"/>
        <v>490</v>
      </c>
      <c r="S275" s="1">
        <f t="shared" si="57"/>
        <v>266</v>
      </c>
      <c r="T275" s="1">
        <f t="shared" si="54"/>
        <v>0</v>
      </c>
      <c r="U275" s="1">
        <f t="shared" si="55"/>
        <v>0</v>
      </c>
    </row>
    <row r="276" spans="1:21" ht="11.25">
      <c r="A276" s="1" t="s">
        <v>562</v>
      </c>
      <c r="B276" s="1" t="s">
        <v>563</v>
      </c>
      <c r="C276" s="1">
        <v>312</v>
      </c>
      <c r="G276" s="1">
        <f t="shared" si="48"/>
        <v>312</v>
      </c>
      <c r="H276" s="11">
        <f t="shared" si="49"/>
        <v>1903.5447912</v>
      </c>
      <c r="I276" s="11">
        <f>IF(T276=1,ROUND(($R$3*G276),0))</f>
        <v>551</v>
      </c>
      <c r="J276" s="11">
        <f t="shared" si="56"/>
        <v>2454.5447912</v>
      </c>
      <c r="K276" s="1">
        <v>111</v>
      </c>
      <c r="L276" s="1">
        <v>45</v>
      </c>
      <c r="M276" s="1">
        <f t="shared" si="50"/>
        <v>156</v>
      </c>
      <c r="N276" s="7">
        <f t="shared" si="51"/>
        <v>0.5</v>
      </c>
      <c r="P276" s="10"/>
      <c r="Q276" s="1">
        <f t="shared" si="52"/>
        <v>312</v>
      </c>
      <c r="R276" s="1">
        <f t="shared" si="53"/>
        <v>156</v>
      </c>
      <c r="S276" s="1">
        <f t="shared" si="57"/>
        <v>267</v>
      </c>
      <c r="T276" s="1">
        <f t="shared" si="54"/>
        <v>1</v>
      </c>
      <c r="U276" s="1">
        <f t="shared" si="55"/>
        <v>312</v>
      </c>
    </row>
    <row r="277" spans="1:21" ht="11.25">
      <c r="A277" s="1" t="s">
        <v>564</v>
      </c>
      <c r="B277" s="1" t="s">
        <v>565</v>
      </c>
      <c r="C277" s="1">
        <v>1479</v>
      </c>
      <c r="G277" s="1">
        <f t="shared" si="48"/>
        <v>1479</v>
      </c>
      <c r="H277" s="11">
        <f t="shared" si="49"/>
        <v>9023.5344429</v>
      </c>
      <c r="I277" s="11">
        <f>IF(T277=1,ROUND(($R$3*G277),0))</f>
        <v>2610</v>
      </c>
      <c r="J277" s="11">
        <f t="shared" si="56"/>
        <v>11633.5344429</v>
      </c>
      <c r="K277" s="1">
        <v>605</v>
      </c>
      <c r="L277" s="1">
        <v>149</v>
      </c>
      <c r="M277" s="1">
        <f t="shared" si="50"/>
        <v>754</v>
      </c>
      <c r="N277" s="7">
        <f t="shared" si="51"/>
        <v>0.5098039215686274</v>
      </c>
      <c r="P277" s="10"/>
      <c r="Q277" s="1">
        <f t="shared" si="52"/>
        <v>1479</v>
      </c>
      <c r="R277" s="1">
        <f t="shared" si="53"/>
        <v>754</v>
      </c>
      <c r="S277" s="1">
        <f t="shared" si="57"/>
        <v>268</v>
      </c>
      <c r="T277" s="1">
        <f t="shared" si="54"/>
        <v>1</v>
      </c>
      <c r="U277" s="1">
        <f t="shared" si="55"/>
        <v>1479</v>
      </c>
    </row>
    <row r="278" spans="1:21" ht="11.25">
      <c r="A278" s="1" t="s">
        <v>566</v>
      </c>
      <c r="B278" s="1" t="s">
        <v>567</v>
      </c>
      <c r="C278" s="1">
        <v>251</v>
      </c>
      <c r="G278" s="1">
        <f t="shared" si="48"/>
        <v>251</v>
      </c>
      <c r="H278" s="11">
        <f t="shared" si="49"/>
        <v>1531.3773801</v>
      </c>
      <c r="I278" s="11">
        <f>IF(T278=1,ROUND(($R$3*G278),0))</f>
        <v>443</v>
      </c>
      <c r="J278" s="11">
        <f t="shared" si="56"/>
        <v>1974.3773801</v>
      </c>
      <c r="K278" s="1">
        <v>135</v>
      </c>
      <c r="L278" s="1">
        <v>65</v>
      </c>
      <c r="M278" s="1">
        <f t="shared" si="50"/>
        <v>200</v>
      </c>
      <c r="N278" s="7">
        <f t="shared" si="51"/>
        <v>0.796812749003984</v>
      </c>
      <c r="P278" s="10"/>
      <c r="Q278" s="1">
        <f t="shared" si="52"/>
        <v>251</v>
      </c>
      <c r="R278" s="1">
        <f t="shared" si="53"/>
        <v>200</v>
      </c>
      <c r="S278" s="1">
        <f t="shared" si="57"/>
        <v>269</v>
      </c>
      <c r="T278" s="1">
        <f t="shared" si="54"/>
        <v>1</v>
      </c>
      <c r="U278" s="1">
        <f t="shared" si="55"/>
        <v>251</v>
      </c>
    </row>
    <row r="279" spans="1:21" ht="11.25">
      <c r="A279" s="1" t="s">
        <v>568</v>
      </c>
      <c r="B279" s="1" t="s">
        <v>569</v>
      </c>
      <c r="C279" s="1">
        <v>1221</v>
      </c>
      <c r="G279" s="1">
        <f t="shared" si="48"/>
        <v>1221</v>
      </c>
      <c r="H279" s="11">
        <f t="shared" si="49"/>
        <v>7449.4493271</v>
      </c>
      <c r="I279" s="11">
        <f>IF(T279=1,$R$3*G279,0)</f>
        <v>0</v>
      </c>
      <c r="J279" s="11">
        <f t="shared" si="56"/>
        <v>7449.4493271</v>
      </c>
      <c r="K279" s="1">
        <v>432</v>
      </c>
      <c r="L279" s="1">
        <v>127</v>
      </c>
      <c r="M279" s="1">
        <f t="shared" si="50"/>
        <v>559</v>
      </c>
      <c r="N279" s="7">
        <f t="shared" si="51"/>
        <v>0.45782145782145783</v>
      </c>
      <c r="P279" s="10"/>
      <c r="Q279" s="1">
        <f t="shared" si="52"/>
        <v>1221</v>
      </c>
      <c r="R279" s="1">
        <f t="shared" si="53"/>
        <v>559</v>
      </c>
      <c r="S279" s="1">
        <f t="shared" si="57"/>
        <v>270</v>
      </c>
      <c r="T279" s="1">
        <f t="shared" si="54"/>
        <v>0</v>
      </c>
      <c r="U279" s="1">
        <f t="shared" si="55"/>
        <v>0</v>
      </c>
    </row>
    <row r="280" spans="1:21" ht="11.25">
      <c r="A280" s="1" t="s">
        <v>570</v>
      </c>
      <c r="B280" s="1" t="s">
        <v>571</v>
      </c>
      <c r="C280" s="1">
        <v>251</v>
      </c>
      <c r="G280" s="1">
        <f t="shared" si="48"/>
        <v>251</v>
      </c>
      <c r="H280" s="11">
        <f t="shared" si="49"/>
        <v>1531.3773801</v>
      </c>
      <c r="I280" s="11">
        <f>IF(T280=1,ROUND(($R$3*G280),0))</f>
        <v>443</v>
      </c>
      <c r="J280" s="11">
        <f t="shared" si="56"/>
        <v>1974.3773801</v>
      </c>
      <c r="K280" s="1">
        <v>134</v>
      </c>
      <c r="L280" s="1">
        <v>37</v>
      </c>
      <c r="M280" s="1">
        <f t="shared" si="50"/>
        <v>171</v>
      </c>
      <c r="N280" s="7">
        <f t="shared" si="51"/>
        <v>0.6812749003984063</v>
      </c>
      <c r="P280" s="10"/>
      <c r="Q280" s="1">
        <f t="shared" si="52"/>
        <v>251</v>
      </c>
      <c r="R280" s="1">
        <f t="shared" si="53"/>
        <v>171</v>
      </c>
      <c r="S280" s="1">
        <f t="shared" si="57"/>
        <v>271</v>
      </c>
      <c r="T280" s="1">
        <f t="shared" si="54"/>
        <v>1</v>
      </c>
      <c r="U280" s="1">
        <f t="shared" si="55"/>
        <v>251</v>
      </c>
    </row>
    <row r="281" spans="1:21" ht="11.25">
      <c r="A281" s="1" t="s">
        <v>572</v>
      </c>
      <c r="B281" s="1" t="s">
        <v>573</v>
      </c>
      <c r="C281" s="1">
        <v>230</v>
      </c>
      <c r="G281" s="1">
        <f t="shared" si="48"/>
        <v>230</v>
      </c>
      <c r="H281" s="11">
        <f t="shared" si="49"/>
        <v>1403.254173</v>
      </c>
      <c r="I281" s="11">
        <f>IF(T281=1,ROUND(($R$3*G281),0))</f>
        <v>406</v>
      </c>
      <c r="J281" s="11">
        <f t="shared" si="56"/>
        <v>1809.254173</v>
      </c>
      <c r="K281" s="1">
        <v>84</v>
      </c>
      <c r="L281" s="1">
        <v>35</v>
      </c>
      <c r="M281" s="1">
        <f t="shared" si="50"/>
        <v>119</v>
      </c>
      <c r="N281" s="7">
        <f t="shared" si="51"/>
        <v>0.5173913043478261</v>
      </c>
      <c r="P281" s="10"/>
      <c r="Q281" s="1">
        <f t="shared" si="52"/>
        <v>230</v>
      </c>
      <c r="R281" s="1">
        <f t="shared" si="53"/>
        <v>119</v>
      </c>
      <c r="S281" s="1">
        <f t="shared" si="57"/>
        <v>272</v>
      </c>
      <c r="T281" s="1">
        <f t="shared" si="54"/>
        <v>1</v>
      </c>
      <c r="U281" s="1">
        <f t="shared" si="55"/>
        <v>230</v>
      </c>
    </row>
    <row r="282" spans="1:21" ht="11.25">
      <c r="A282" s="1" t="s">
        <v>574</v>
      </c>
      <c r="B282" s="1" t="s">
        <v>575</v>
      </c>
      <c r="C282" s="1">
        <v>4534</v>
      </c>
      <c r="D282" s="1">
        <v>109</v>
      </c>
      <c r="G282" s="1">
        <f t="shared" si="48"/>
        <v>4643</v>
      </c>
      <c r="H282" s="11">
        <f t="shared" si="49"/>
        <v>28327.4309793</v>
      </c>
      <c r="I282" s="11">
        <f>IF(T282=1,ROUND(($R$3*G282),0))</f>
        <v>8195</v>
      </c>
      <c r="J282" s="11">
        <f t="shared" si="56"/>
        <v>36522.4309793</v>
      </c>
      <c r="K282" s="1">
        <v>2144</v>
      </c>
      <c r="L282" s="1">
        <v>290</v>
      </c>
      <c r="M282" s="1">
        <f t="shared" si="50"/>
        <v>2434</v>
      </c>
      <c r="N282" s="7">
        <f t="shared" si="51"/>
        <v>0.5368328187031319</v>
      </c>
      <c r="P282" s="10"/>
      <c r="Q282" s="1">
        <f t="shared" si="52"/>
        <v>4534</v>
      </c>
      <c r="R282" s="1">
        <f t="shared" si="53"/>
        <v>2434</v>
      </c>
      <c r="S282" s="1">
        <f t="shared" si="57"/>
        <v>273</v>
      </c>
      <c r="T282" s="1">
        <f t="shared" si="54"/>
        <v>1</v>
      </c>
      <c r="U282" s="1">
        <f t="shared" si="55"/>
        <v>4643</v>
      </c>
    </row>
    <row r="283" spans="1:21" ht="11.25">
      <c r="A283" s="1" t="s">
        <v>576</v>
      </c>
      <c r="B283" s="1" t="s">
        <v>577</v>
      </c>
      <c r="C283" s="1">
        <v>246</v>
      </c>
      <c r="G283" s="1">
        <f t="shared" si="48"/>
        <v>246</v>
      </c>
      <c r="H283" s="11">
        <f t="shared" si="49"/>
        <v>1500.8718546</v>
      </c>
      <c r="I283" s="11">
        <f>IF(T283=1,(ROUND($R$3*G283,0)))</f>
        <v>434</v>
      </c>
      <c r="J283" s="11">
        <f t="shared" si="56"/>
        <v>1934.8718546</v>
      </c>
      <c r="K283" s="1">
        <v>120</v>
      </c>
      <c r="L283" s="1">
        <v>18</v>
      </c>
      <c r="M283" s="1">
        <f t="shared" si="50"/>
        <v>138</v>
      </c>
      <c r="N283" s="7">
        <f t="shared" si="51"/>
        <v>0.5609756097560976</v>
      </c>
      <c r="P283" s="10"/>
      <c r="Q283" s="1">
        <f t="shared" si="52"/>
        <v>246</v>
      </c>
      <c r="R283" s="1">
        <f t="shared" si="53"/>
        <v>138</v>
      </c>
      <c r="S283" s="1">
        <f t="shared" si="57"/>
        <v>274</v>
      </c>
      <c r="T283" s="1">
        <f t="shared" si="54"/>
        <v>1</v>
      </c>
      <c r="U283" s="1">
        <f t="shared" si="55"/>
        <v>246</v>
      </c>
    </row>
    <row r="284" spans="1:21" ht="11.25">
      <c r="A284" s="1" t="s">
        <v>578</v>
      </c>
      <c r="B284" s="1" t="s">
        <v>579</v>
      </c>
      <c r="C284" s="1">
        <v>619</v>
      </c>
      <c r="G284" s="1">
        <f t="shared" si="48"/>
        <v>619</v>
      </c>
      <c r="H284" s="11">
        <f t="shared" si="49"/>
        <v>3776.5840568999997</v>
      </c>
      <c r="I284" s="11">
        <f>IF(T284=1,$R$3*G284,0)</f>
        <v>0</v>
      </c>
      <c r="J284" s="11">
        <f t="shared" si="56"/>
        <v>3776.5840568999997</v>
      </c>
      <c r="K284" s="1">
        <v>198</v>
      </c>
      <c r="L284" s="1">
        <v>27</v>
      </c>
      <c r="M284" s="1">
        <f t="shared" si="50"/>
        <v>225</v>
      </c>
      <c r="N284" s="7">
        <f t="shared" si="51"/>
        <v>0.36348949919224555</v>
      </c>
      <c r="P284" s="10"/>
      <c r="Q284" s="1">
        <f t="shared" si="52"/>
        <v>619</v>
      </c>
      <c r="R284" s="1">
        <f t="shared" si="53"/>
        <v>225</v>
      </c>
      <c r="S284" s="1">
        <f t="shared" si="57"/>
        <v>275</v>
      </c>
      <c r="T284" s="1">
        <f t="shared" si="54"/>
        <v>0</v>
      </c>
      <c r="U284" s="1">
        <f t="shared" si="55"/>
        <v>0</v>
      </c>
    </row>
    <row r="285" spans="1:21" ht="11.25">
      <c r="A285" s="1" t="s">
        <v>580</v>
      </c>
      <c r="B285" s="1" t="s">
        <v>581</v>
      </c>
      <c r="C285" s="1">
        <v>180</v>
      </c>
      <c r="G285" s="1">
        <f t="shared" si="48"/>
        <v>180</v>
      </c>
      <c r="H285" s="11">
        <f t="shared" si="49"/>
        <v>1098.198918</v>
      </c>
      <c r="I285" s="11">
        <f>IF(T285=1,$R$3*G285,0)</f>
        <v>0</v>
      </c>
      <c r="J285" s="11">
        <f t="shared" si="56"/>
        <v>1098.198918</v>
      </c>
      <c r="K285" s="1">
        <v>63</v>
      </c>
      <c r="L285" s="1">
        <v>16</v>
      </c>
      <c r="M285" s="1">
        <f t="shared" si="50"/>
        <v>79</v>
      </c>
      <c r="N285" s="7">
        <f t="shared" si="51"/>
        <v>0.4388888888888889</v>
      </c>
      <c r="P285" s="10"/>
      <c r="Q285" s="1">
        <f t="shared" si="52"/>
        <v>180</v>
      </c>
      <c r="R285" s="1">
        <f t="shared" si="53"/>
        <v>79</v>
      </c>
      <c r="S285" s="1">
        <f t="shared" si="57"/>
        <v>276</v>
      </c>
      <c r="T285" s="1">
        <f t="shared" si="54"/>
        <v>0</v>
      </c>
      <c r="U285" s="1">
        <f t="shared" si="55"/>
        <v>0</v>
      </c>
    </row>
    <row r="286" spans="1:21" ht="11.25">
      <c r="A286" s="1" t="s">
        <v>582</v>
      </c>
      <c r="B286" s="1" t="s">
        <v>583</v>
      </c>
      <c r="C286" s="1">
        <v>574</v>
      </c>
      <c r="G286" s="1">
        <f t="shared" si="48"/>
        <v>574</v>
      </c>
      <c r="H286" s="11">
        <f t="shared" si="49"/>
        <v>3502.0343273999997</v>
      </c>
      <c r="I286" s="11">
        <f>IF(T286=1,$R$3*G286,0)</f>
        <v>0</v>
      </c>
      <c r="J286" s="11">
        <f t="shared" si="56"/>
        <v>3502.0343273999997</v>
      </c>
      <c r="K286" s="1">
        <v>154</v>
      </c>
      <c r="L286" s="1">
        <v>28</v>
      </c>
      <c r="M286" s="1">
        <f t="shared" si="50"/>
        <v>182</v>
      </c>
      <c r="N286" s="7">
        <f t="shared" si="51"/>
        <v>0.3170731707317073</v>
      </c>
      <c r="P286" s="10"/>
      <c r="Q286" s="1">
        <f t="shared" si="52"/>
        <v>574</v>
      </c>
      <c r="R286" s="1">
        <f t="shared" si="53"/>
        <v>182</v>
      </c>
      <c r="S286" s="1">
        <f t="shared" si="57"/>
        <v>277</v>
      </c>
      <c r="T286" s="1">
        <f t="shared" si="54"/>
        <v>0</v>
      </c>
      <c r="U286" s="1">
        <f t="shared" si="55"/>
        <v>0</v>
      </c>
    </row>
    <row r="287" spans="1:21" ht="11.25">
      <c r="A287" s="1" t="s">
        <v>584</v>
      </c>
      <c r="B287" s="1" t="s">
        <v>585</v>
      </c>
      <c r="C287" s="1">
        <v>663</v>
      </c>
      <c r="G287" s="1">
        <f t="shared" si="48"/>
        <v>663</v>
      </c>
      <c r="H287" s="11">
        <f t="shared" si="49"/>
        <v>4045.0326812999997</v>
      </c>
      <c r="I287" s="11">
        <f>IF(T287=1,$R$3*G287,0)</f>
        <v>0</v>
      </c>
      <c r="J287" s="11">
        <f t="shared" si="56"/>
        <v>4045.0326812999997</v>
      </c>
      <c r="K287" s="1">
        <v>71</v>
      </c>
      <c r="L287" s="1">
        <v>15</v>
      </c>
      <c r="M287" s="1">
        <f t="shared" si="50"/>
        <v>86</v>
      </c>
      <c r="N287" s="7">
        <f t="shared" si="51"/>
        <v>0.1297134238310709</v>
      </c>
      <c r="P287" s="10"/>
      <c r="Q287" s="1">
        <f t="shared" si="52"/>
        <v>663</v>
      </c>
      <c r="R287" s="1">
        <f t="shared" si="53"/>
        <v>86</v>
      </c>
      <c r="S287" s="1">
        <f t="shared" si="57"/>
        <v>278</v>
      </c>
      <c r="T287" s="1">
        <f t="shared" si="54"/>
        <v>0</v>
      </c>
      <c r="U287" s="1">
        <f t="shared" si="55"/>
        <v>0</v>
      </c>
    </row>
    <row r="288" spans="1:21" ht="11.25">
      <c r="A288" s="1" t="s">
        <v>586</v>
      </c>
      <c r="B288" s="1" t="s">
        <v>587</v>
      </c>
      <c r="C288" s="1">
        <v>713</v>
      </c>
      <c r="G288" s="1">
        <f t="shared" si="48"/>
        <v>713</v>
      </c>
      <c r="H288" s="11">
        <f t="shared" si="49"/>
        <v>4350.0879362999995</v>
      </c>
      <c r="I288" s="11">
        <f>IF(T288=1,$R$3*G288,0)</f>
        <v>0</v>
      </c>
      <c r="J288" s="11">
        <f t="shared" si="56"/>
        <v>4350.0879362999995</v>
      </c>
      <c r="K288" s="1">
        <v>208</v>
      </c>
      <c r="L288" s="1">
        <v>63</v>
      </c>
      <c r="M288" s="1">
        <f t="shared" si="50"/>
        <v>271</v>
      </c>
      <c r="N288" s="7">
        <f t="shared" si="51"/>
        <v>0.3800841514726508</v>
      </c>
      <c r="P288" s="10"/>
      <c r="Q288" s="1">
        <f t="shared" si="52"/>
        <v>713</v>
      </c>
      <c r="R288" s="1">
        <f t="shared" si="53"/>
        <v>271</v>
      </c>
      <c r="S288" s="1">
        <f t="shared" si="57"/>
        <v>279</v>
      </c>
      <c r="T288" s="1">
        <f t="shared" si="54"/>
        <v>0</v>
      </c>
      <c r="U288" s="1">
        <f t="shared" si="55"/>
        <v>0</v>
      </c>
    </row>
    <row r="289" spans="1:21" ht="11.25">
      <c r="A289" s="1" t="s">
        <v>588</v>
      </c>
      <c r="B289" s="1" t="s">
        <v>589</v>
      </c>
      <c r="C289" s="1">
        <v>533</v>
      </c>
      <c r="G289" s="1">
        <f t="shared" si="48"/>
        <v>533</v>
      </c>
      <c r="H289" s="11">
        <f t="shared" si="49"/>
        <v>3251.8890183</v>
      </c>
      <c r="I289" s="11">
        <f>IF(T289=1,(ROUND($R$3*G289,0)))</f>
        <v>941</v>
      </c>
      <c r="J289" s="11">
        <f t="shared" si="56"/>
        <v>4192.8890183</v>
      </c>
      <c r="K289" s="1">
        <v>262</v>
      </c>
      <c r="L289" s="1">
        <v>48</v>
      </c>
      <c r="M289" s="1">
        <f t="shared" si="50"/>
        <v>310</v>
      </c>
      <c r="N289" s="7">
        <f t="shared" si="51"/>
        <v>0.5816135084427767</v>
      </c>
      <c r="P289" s="10"/>
      <c r="Q289" s="1">
        <f t="shared" si="52"/>
        <v>533</v>
      </c>
      <c r="R289" s="1">
        <f t="shared" si="53"/>
        <v>310</v>
      </c>
      <c r="S289" s="1">
        <f t="shared" si="57"/>
        <v>280</v>
      </c>
      <c r="T289" s="1">
        <f t="shared" si="54"/>
        <v>1</v>
      </c>
      <c r="U289" s="1">
        <f t="shared" si="55"/>
        <v>533</v>
      </c>
    </row>
    <row r="290" spans="1:21" ht="11.25">
      <c r="A290" s="1" t="s">
        <v>590</v>
      </c>
      <c r="B290" s="1" t="s">
        <v>591</v>
      </c>
      <c r="C290" s="1">
        <v>307</v>
      </c>
      <c r="G290" s="1">
        <f t="shared" si="48"/>
        <v>307</v>
      </c>
      <c r="H290" s="11">
        <f t="shared" si="49"/>
        <v>1873.0392657</v>
      </c>
      <c r="I290" s="11">
        <f>IF(T290=1,$R$3*G290,0)</f>
        <v>0</v>
      </c>
      <c r="J290" s="11">
        <f t="shared" si="56"/>
        <v>1873.0392657</v>
      </c>
      <c r="K290" s="1">
        <v>63</v>
      </c>
      <c r="L290" s="1">
        <v>23</v>
      </c>
      <c r="M290" s="1">
        <f t="shared" si="50"/>
        <v>86</v>
      </c>
      <c r="N290" s="7">
        <f t="shared" si="51"/>
        <v>0.28013029315960913</v>
      </c>
      <c r="P290" s="10"/>
      <c r="Q290" s="1">
        <f t="shared" si="52"/>
        <v>307</v>
      </c>
      <c r="R290" s="1">
        <f t="shared" si="53"/>
        <v>86</v>
      </c>
      <c r="S290" s="1">
        <f t="shared" si="57"/>
        <v>281</v>
      </c>
      <c r="T290" s="1">
        <f t="shared" si="54"/>
        <v>0</v>
      </c>
      <c r="U290" s="1">
        <f t="shared" si="55"/>
        <v>0</v>
      </c>
    </row>
    <row r="291" spans="1:21" ht="11.25">
      <c r="A291" s="1" t="s">
        <v>592</v>
      </c>
      <c r="B291" s="1" t="s">
        <v>593</v>
      </c>
      <c r="C291" s="1">
        <v>94</v>
      </c>
      <c r="G291" s="1">
        <f t="shared" si="48"/>
        <v>94</v>
      </c>
      <c r="H291" s="11">
        <f t="shared" si="49"/>
        <v>573.5038794</v>
      </c>
      <c r="I291" s="11">
        <f>IF(T291=1,(ROUND($R$3*G291,0)))+1</f>
        <v>167</v>
      </c>
      <c r="J291" s="11">
        <f t="shared" si="56"/>
        <v>740.5038794</v>
      </c>
      <c r="K291" s="1">
        <v>63</v>
      </c>
      <c r="L291" s="1">
        <v>8</v>
      </c>
      <c r="M291" s="1">
        <f t="shared" si="50"/>
        <v>71</v>
      </c>
      <c r="N291" s="7">
        <f t="shared" si="51"/>
        <v>0.7553191489361702</v>
      </c>
      <c r="P291" s="10"/>
      <c r="Q291" s="1">
        <f t="shared" si="52"/>
        <v>94</v>
      </c>
      <c r="R291" s="1">
        <f t="shared" si="53"/>
        <v>71</v>
      </c>
      <c r="S291" s="1">
        <f t="shared" si="57"/>
        <v>282</v>
      </c>
      <c r="T291" s="1">
        <f t="shared" si="54"/>
        <v>1</v>
      </c>
      <c r="U291" s="1">
        <f t="shared" si="55"/>
        <v>94</v>
      </c>
    </row>
    <row r="292" spans="1:21" ht="11.25">
      <c r="A292" s="1" t="s">
        <v>594</v>
      </c>
      <c r="B292" s="1" t="s">
        <v>595</v>
      </c>
      <c r="C292" s="1">
        <v>1237</v>
      </c>
      <c r="G292" s="1">
        <f t="shared" si="48"/>
        <v>1237</v>
      </c>
      <c r="H292" s="11">
        <f t="shared" si="49"/>
        <v>7547.0670087</v>
      </c>
      <c r="I292" s="11">
        <f>IF(T292=1,(ROUND($R$3*G292,0)))</f>
        <v>2183</v>
      </c>
      <c r="J292" s="11">
        <f t="shared" si="56"/>
        <v>9730.0670087</v>
      </c>
      <c r="K292" s="1">
        <v>530</v>
      </c>
      <c r="L292" s="1">
        <v>162</v>
      </c>
      <c r="M292" s="1">
        <f t="shared" si="50"/>
        <v>692</v>
      </c>
      <c r="N292" s="7">
        <f t="shared" si="51"/>
        <v>0.5594179466451091</v>
      </c>
      <c r="P292" s="10"/>
      <c r="Q292" s="1">
        <f t="shared" si="52"/>
        <v>1237</v>
      </c>
      <c r="R292" s="1">
        <f t="shared" si="53"/>
        <v>692</v>
      </c>
      <c r="S292" s="1">
        <f t="shared" si="57"/>
        <v>283</v>
      </c>
      <c r="T292" s="1">
        <f t="shared" si="54"/>
        <v>1</v>
      </c>
      <c r="U292" s="1">
        <f t="shared" si="55"/>
        <v>1237</v>
      </c>
    </row>
    <row r="293" spans="1:21" ht="11.25">
      <c r="A293" s="1" t="s">
        <v>596</v>
      </c>
      <c r="B293" s="1" t="s">
        <v>597</v>
      </c>
      <c r="C293" s="1">
        <v>126</v>
      </c>
      <c r="G293" s="1">
        <f t="shared" si="48"/>
        <v>126</v>
      </c>
      <c r="H293" s="11">
        <f t="shared" si="49"/>
        <v>768.7392426</v>
      </c>
      <c r="I293" s="11">
        <f>IF(T293=1,(ROUND($R$3*G293,0)))+1</f>
        <v>223</v>
      </c>
      <c r="J293" s="11">
        <f t="shared" si="56"/>
        <v>991.7392426</v>
      </c>
      <c r="K293" s="1">
        <v>74</v>
      </c>
      <c r="L293" s="1">
        <v>18</v>
      </c>
      <c r="M293" s="1">
        <f t="shared" si="50"/>
        <v>92</v>
      </c>
      <c r="N293" s="7">
        <f t="shared" si="51"/>
        <v>0.7301587301587301</v>
      </c>
      <c r="P293" s="10"/>
      <c r="Q293" s="1">
        <f t="shared" si="52"/>
        <v>126</v>
      </c>
      <c r="R293" s="1">
        <f t="shared" si="53"/>
        <v>92</v>
      </c>
      <c r="S293" s="1">
        <f t="shared" si="57"/>
        <v>284</v>
      </c>
      <c r="T293" s="1">
        <f t="shared" si="54"/>
        <v>1</v>
      </c>
      <c r="U293" s="1">
        <f t="shared" si="55"/>
        <v>126</v>
      </c>
    </row>
    <row r="294" spans="1:21" ht="11.25">
      <c r="A294" s="1" t="s">
        <v>598</v>
      </c>
      <c r="B294" s="1" t="s">
        <v>599</v>
      </c>
      <c r="C294" s="1">
        <v>500</v>
      </c>
      <c r="G294" s="1">
        <f t="shared" si="48"/>
        <v>500</v>
      </c>
      <c r="H294" s="11">
        <f t="shared" si="49"/>
        <v>3050.55255</v>
      </c>
      <c r="I294" s="11">
        <f>IF(T294=1,(ROUND($R$3*G294,0)))</f>
        <v>882</v>
      </c>
      <c r="J294" s="11">
        <f t="shared" si="56"/>
        <v>3932.55255</v>
      </c>
      <c r="K294" s="1">
        <v>180</v>
      </c>
      <c r="L294" s="1">
        <v>72</v>
      </c>
      <c r="M294" s="1">
        <f t="shared" si="50"/>
        <v>252</v>
      </c>
      <c r="N294" s="7">
        <f t="shared" si="51"/>
        <v>0.504</v>
      </c>
      <c r="P294" s="10"/>
      <c r="Q294" s="1">
        <f t="shared" si="52"/>
        <v>500</v>
      </c>
      <c r="R294" s="1">
        <f t="shared" si="53"/>
        <v>252</v>
      </c>
      <c r="S294" s="1">
        <f t="shared" si="57"/>
        <v>285</v>
      </c>
      <c r="T294" s="1">
        <f t="shared" si="54"/>
        <v>1</v>
      </c>
      <c r="U294" s="1">
        <f t="shared" si="55"/>
        <v>500</v>
      </c>
    </row>
    <row r="295" spans="1:21" ht="11.25">
      <c r="A295" s="1" t="s">
        <v>600</v>
      </c>
      <c r="B295" s="1" t="s">
        <v>601</v>
      </c>
      <c r="C295" s="1">
        <v>503</v>
      </c>
      <c r="G295" s="1">
        <f t="shared" si="48"/>
        <v>503</v>
      </c>
      <c r="H295" s="11">
        <f t="shared" si="49"/>
        <v>3068.8558653</v>
      </c>
      <c r="I295" s="11">
        <f>IF(T295=1,$R$3*G295,0)</f>
        <v>0</v>
      </c>
      <c r="J295" s="11">
        <f t="shared" si="56"/>
        <v>3068.8558653</v>
      </c>
      <c r="K295" s="1">
        <v>162</v>
      </c>
      <c r="L295" s="1">
        <v>70</v>
      </c>
      <c r="M295" s="1">
        <f t="shared" si="50"/>
        <v>232</v>
      </c>
      <c r="N295" s="7">
        <f t="shared" si="51"/>
        <v>0.46123260437375746</v>
      </c>
      <c r="P295" s="10"/>
      <c r="Q295" s="1">
        <f t="shared" si="52"/>
        <v>503</v>
      </c>
      <c r="R295" s="1">
        <f t="shared" si="53"/>
        <v>232</v>
      </c>
      <c r="S295" s="1">
        <f t="shared" si="57"/>
        <v>286</v>
      </c>
      <c r="T295" s="1">
        <f t="shared" si="54"/>
        <v>0</v>
      </c>
      <c r="U295" s="1">
        <f t="shared" si="55"/>
        <v>0</v>
      </c>
    </row>
    <row r="296" spans="1:21" ht="11.25">
      <c r="A296" s="1" t="s">
        <v>602</v>
      </c>
      <c r="B296" s="1" t="s">
        <v>603</v>
      </c>
      <c r="C296" s="1">
        <v>953</v>
      </c>
      <c r="G296" s="1">
        <f t="shared" si="48"/>
        <v>953</v>
      </c>
      <c r="H296" s="11">
        <f t="shared" si="49"/>
        <v>5814.3531603</v>
      </c>
      <c r="I296" s="11">
        <f>IF(T296=1,$R$3*G296,0)</f>
        <v>0</v>
      </c>
      <c r="J296" s="11">
        <f t="shared" si="56"/>
        <v>5814.3531603</v>
      </c>
      <c r="K296" s="1">
        <v>187</v>
      </c>
      <c r="L296" s="1">
        <v>106</v>
      </c>
      <c r="M296" s="1">
        <f t="shared" si="50"/>
        <v>293</v>
      </c>
      <c r="N296" s="7">
        <f t="shared" si="51"/>
        <v>0.3074501573976915</v>
      </c>
      <c r="P296" s="10"/>
      <c r="Q296" s="1">
        <f t="shared" si="52"/>
        <v>953</v>
      </c>
      <c r="R296" s="1">
        <f t="shared" si="53"/>
        <v>293</v>
      </c>
      <c r="S296" s="1">
        <f t="shared" si="57"/>
        <v>287</v>
      </c>
      <c r="T296" s="1">
        <f t="shared" si="54"/>
        <v>0</v>
      </c>
      <c r="U296" s="1">
        <f t="shared" si="55"/>
        <v>0</v>
      </c>
    </row>
    <row r="297" spans="1:21" ht="11.25">
      <c r="A297" s="1" t="s">
        <v>604</v>
      </c>
      <c r="B297" s="1" t="s">
        <v>605</v>
      </c>
      <c r="C297" s="1">
        <v>1617</v>
      </c>
      <c r="G297" s="1">
        <f t="shared" si="48"/>
        <v>1617</v>
      </c>
      <c r="H297" s="11">
        <f t="shared" si="49"/>
        <v>9865.486946699999</v>
      </c>
      <c r="I297" s="11">
        <f>IF(T297=1,$R$3*G297,0)</f>
        <v>0</v>
      </c>
      <c r="J297" s="11">
        <f t="shared" si="56"/>
        <v>9865.486946699999</v>
      </c>
      <c r="K297" s="1">
        <v>274</v>
      </c>
      <c r="L297" s="1">
        <v>115</v>
      </c>
      <c r="M297" s="1">
        <f t="shared" si="50"/>
        <v>389</v>
      </c>
      <c r="N297" s="7">
        <f t="shared" si="51"/>
        <v>0.24056895485466914</v>
      </c>
      <c r="P297" s="10"/>
      <c r="Q297" s="1">
        <f t="shared" si="52"/>
        <v>1617</v>
      </c>
      <c r="R297" s="1">
        <f t="shared" si="53"/>
        <v>389</v>
      </c>
      <c r="S297" s="1">
        <f t="shared" si="57"/>
        <v>288</v>
      </c>
      <c r="T297" s="1">
        <f t="shared" si="54"/>
        <v>0</v>
      </c>
      <c r="U297" s="1">
        <f t="shared" si="55"/>
        <v>0</v>
      </c>
    </row>
    <row r="298" spans="1:21" ht="11.25">
      <c r="A298" s="1" t="s">
        <v>606</v>
      </c>
      <c r="B298" s="1" t="s">
        <v>607</v>
      </c>
      <c r="C298" s="1">
        <v>7957</v>
      </c>
      <c r="D298" s="1">
        <v>262</v>
      </c>
      <c r="G298" s="1">
        <f t="shared" si="48"/>
        <v>8219</v>
      </c>
      <c r="H298" s="11">
        <f t="shared" si="49"/>
        <v>50144.982816899996</v>
      </c>
      <c r="I298" s="11">
        <f>IF(T298=1,$R$3*G298,0)</f>
        <v>0</v>
      </c>
      <c r="J298" s="11">
        <f t="shared" si="56"/>
        <v>50144.982816899996</v>
      </c>
      <c r="K298" s="1">
        <v>1888</v>
      </c>
      <c r="L298" s="1">
        <v>491</v>
      </c>
      <c r="M298" s="1">
        <f t="shared" si="50"/>
        <v>2379</v>
      </c>
      <c r="N298" s="7">
        <f t="shared" si="51"/>
        <v>0.2989820284026643</v>
      </c>
      <c r="P298" s="10"/>
      <c r="Q298" s="1">
        <f t="shared" si="52"/>
        <v>7957</v>
      </c>
      <c r="R298" s="1">
        <f t="shared" si="53"/>
        <v>2379</v>
      </c>
      <c r="S298" s="1">
        <f t="shared" si="57"/>
        <v>289</v>
      </c>
      <c r="T298" s="1">
        <f t="shared" si="54"/>
        <v>0</v>
      </c>
      <c r="U298" s="1">
        <f t="shared" si="55"/>
        <v>0</v>
      </c>
    </row>
    <row r="299" spans="1:21" ht="11.25">
      <c r="A299" s="1" t="s">
        <v>608</v>
      </c>
      <c r="B299" s="1" t="s">
        <v>609</v>
      </c>
      <c r="C299" s="1">
        <v>886</v>
      </c>
      <c r="G299" s="1">
        <f t="shared" si="48"/>
        <v>886</v>
      </c>
      <c r="H299" s="11">
        <f t="shared" si="49"/>
        <v>5405.5791186</v>
      </c>
      <c r="I299" s="11">
        <f>IF(T299=1,$R$3*G299,0)</f>
        <v>0</v>
      </c>
      <c r="J299" s="11">
        <f t="shared" si="56"/>
        <v>5405.5791186</v>
      </c>
      <c r="K299" s="1">
        <v>180</v>
      </c>
      <c r="L299" s="1">
        <v>82</v>
      </c>
      <c r="M299" s="1">
        <f t="shared" si="50"/>
        <v>262</v>
      </c>
      <c r="N299" s="7">
        <f t="shared" si="51"/>
        <v>0.29571106094808125</v>
      </c>
      <c r="P299" s="10"/>
      <c r="Q299" s="1">
        <f t="shared" si="52"/>
        <v>886</v>
      </c>
      <c r="R299" s="1">
        <f t="shared" si="53"/>
        <v>262</v>
      </c>
      <c r="S299" s="1">
        <f t="shared" si="57"/>
        <v>290</v>
      </c>
      <c r="T299" s="1">
        <f t="shared" si="54"/>
        <v>0</v>
      </c>
      <c r="U299" s="1">
        <f t="shared" si="55"/>
        <v>0</v>
      </c>
    </row>
    <row r="300" spans="1:21" ht="11.25">
      <c r="A300" s="1" t="s">
        <v>610</v>
      </c>
      <c r="B300" s="1" t="s">
        <v>611</v>
      </c>
      <c r="C300" s="1">
        <v>1012</v>
      </c>
      <c r="G300" s="1">
        <f t="shared" si="48"/>
        <v>1012</v>
      </c>
      <c r="H300" s="11">
        <f t="shared" si="49"/>
        <v>6174.3183612</v>
      </c>
      <c r="I300" s="11">
        <f>IF(T300=1,(ROUND($R$3*G300,0)))</f>
        <v>1786</v>
      </c>
      <c r="J300" s="11">
        <f t="shared" si="56"/>
        <v>7960.3183612</v>
      </c>
      <c r="K300" s="1">
        <v>407</v>
      </c>
      <c r="L300" s="1">
        <v>121</v>
      </c>
      <c r="M300" s="1">
        <f t="shared" si="50"/>
        <v>528</v>
      </c>
      <c r="N300" s="7">
        <f t="shared" si="51"/>
        <v>0.5217391304347826</v>
      </c>
      <c r="P300" s="10"/>
      <c r="Q300" s="1">
        <f t="shared" si="52"/>
        <v>1012</v>
      </c>
      <c r="R300" s="1">
        <f t="shared" si="53"/>
        <v>528</v>
      </c>
      <c r="S300" s="1">
        <f t="shared" si="57"/>
        <v>291</v>
      </c>
      <c r="T300" s="1">
        <f t="shared" si="54"/>
        <v>1</v>
      </c>
      <c r="U300" s="1">
        <f t="shared" si="55"/>
        <v>1012</v>
      </c>
    </row>
    <row r="301" spans="1:21" ht="11.25">
      <c r="A301" s="1" t="s">
        <v>612</v>
      </c>
      <c r="B301" s="1" t="s">
        <v>613</v>
      </c>
      <c r="C301" s="1">
        <v>1308</v>
      </c>
      <c r="G301" s="1">
        <f t="shared" si="48"/>
        <v>1308</v>
      </c>
      <c r="H301" s="11">
        <f t="shared" si="49"/>
        <v>7980.2454708</v>
      </c>
      <c r="I301" s="11">
        <f>IF(T301=1,$R$3*G301,0)</f>
        <v>0</v>
      </c>
      <c r="J301" s="11">
        <f t="shared" si="56"/>
        <v>7980.2454708</v>
      </c>
      <c r="K301" s="1">
        <v>252</v>
      </c>
      <c r="L301" s="1">
        <v>98</v>
      </c>
      <c r="M301" s="1">
        <f t="shared" si="50"/>
        <v>350</v>
      </c>
      <c r="N301" s="7">
        <f t="shared" si="51"/>
        <v>0.26758409785932724</v>
      </c>
      <c r="P301" s="10"/>
      <c r="Q301" s="1">
        <f t="shared" si="52"/>
        <v>1308</v>
      </c>
      <c r="R301" s="1">
        <f t="shared" si="53"/>
        <v>350</v>
      </c>
      <c r="S301" s="1">
        <f t="shared" si="57"/>
        <v>292</v>
      </c>
      <c r="T301" s="1">
        <f t="shared" si="54"/>
        <v>0</v>
      </c>
      <c r="U301" s="1">
        <f t="shared" si="55"/>
        <v>0</v>
      </c>
    </row>
    <row r="302" spans="1:21" ht="11.25">
      <c r="A302" s="1" t="s">
        <v>614</v>
      </c>
      <c r="B302" s="1" t="s">
        <v>615</v>
      </c>
      <c r="C302" s="1">
        <v>11422</v>
      </c>
      <c r="D302" s="1">
        <v>30</v>
      </c>
      <c r="G302" s="1">
        <f t="shared" si="48"/>
        <v>11452</v>
      </c>
      <c r="H302" s="11">
        <f t="shared" si="49"/>
        <v>69869.85560519999</v>
      </c>
      <c r="I302" s="11">
        <f>IF(T302=1,$R$3*G302,0)</f>
        <v>0</v>
      </c>
      <c r="J302" s="11">
        <f t="shared" si="56"/>
        <v>69869.85560519999</v>
      </c>
      <c r="K302" s="1">
        <v>3402</v>
      </c>
      <c r="L302" s="1">
        <v>873</v>
      </c>
      <c r="M302" s="1">
        <f t="shared" si="50"/>
        <v>4275</v>
      </c>
      <c r="N302" s="7">
        <f t="shared" si="51"/>
        <v>0.3742777096830678</v>
      </c>
      <c r="P302" s="10"/>
      <c r="Q302" s="1">
        <f t="shared" si="52"/>
        <v>11422</v>
      </c>
      <c r="R302" s="1">
        <f t="shared" si="53"/>
        <v>4275</v>
      </c>
      <c r="S302" s="1">
        <f t="shared" si="57"/>
        <v>293</v>
      </c>
      <c r="T302" s="1">
        <f t="shared" si="54"/>
        <v>0</v>
      </c>
      <c r="U302" s="1">
        <f t="shared" si="55"/>
        <v>0</v>
      </c>
    </row>
    <row r="303" spans="1:21" ht="11.25">
      <c r="A303" s="1" t="s">
        <v>616</v>
      </c>
      <c r="B303" s="1" t="s">
        <v>617</v>
      </c>
      <c r="C303" s="1">
        <v>1066</v>
      </c>
      <c r="G303" s="1">
        <f t="shared" si="48"/>
        <v>1066</v>
      </c>
      <c r="H303" s="11">
        <f t="shared" si="49"/>
        <v>6503.7780366</v>
      </c>
      <c r="I303" s="11">
        <f>IF(T303=1,$R$3*G303,0)</f>
        <v>0</v>
      </c>
      <c r="J303" s="11">
        <f t="shared" si="56"/>
        <v>6503.7780366</v>
      </c>
      <c r="K303" s="1">
        <v>273</v>
      </c>
      <c r="L303" s="1">
        <v>138</v>
      </c>
      <c r="M303" s="1">
        <f t="shared" si="50"/>
        <v>411</v>
      </c>
      <c r="N303" s="7">
        <f t="shared" si="51"/>
        <v>0.38555347091932457</v>
      </c>
      <c r="P303" s="10"/>
      <c r="Q303" s="1">
        <f t="shared" si="52"/>
        <v>1066</v>
      </c>
      <c r="R303" s="1">
        <f t="shared" si="53"/>
        <v>411</v>
      </c>
      <c r="S303" s="1">
        <f t="shared" si="57"/>
        <v>294</v>
      </c>
      <c r="T303" s="1">
        <f t="shared" si="54"/>
        <v>0</v>
      </c>
      <c r="U303" s="1">
        <f t="shared" si="55"/>
        <v>0</v>
      </c>
    </row>
    <row r="304" spans="1:21" ht="11.25">
      <c r="A304" s="1" t="s">
        <v>618</v>
      </c>
      <c r="B304" s="1" t="s">
        <v>619</v>
      </c>
      <c r="C304" s="1">
        <v>318</v>
      </c>
      <c r="G304" s="1">
        <f t="shared" si="48"/>
        <v>318</v>
      </c>
      <c r="H304" s="11">
        <f t="shared" si="49"/>
        <v>1940.1514218</v>
      </c>
      <c r="I304" s="11">
        <f>IF(T304=1,(ROUND($R$3*G304,0)))</f>
        <v>561</v>
      </c>
      <c r="J304" s="11">
        <f t="shared" si="56"/>
        <v>2501.1514218</v>
      </c>
      <c r="K304" s="1">
        <v>155</v>
      </c>
      <c r="L304" s="1">
        <v>81</v>
      </c>
      <c r="M304" s="1">
        <f t="shared" si="50"/>
        <v>236</v>
      </c>
      <c r="N304" s="7">
        <f t="shared" si="51"/>
        <v>0.7421383647798742</v>
      </c>
      <c r="P304" s="10"/>
      <c r="Q304" s="1">
        <f t="shared" si="52"/>
        <v>318</v>
      </c>
      <c r="R304" s="1">
        <f t="shared" si="53"/>
        <v>236</v>
      </c>
      <c r="S304" s="1">
        <f t="shared" si="57"/>
        <v>295</v>
      </c>
      <c r="T304" s="1">
        <f t="shared" si="54"/>
        <v>1</v>
      </c>
      <c r="U304" s="1">
        <f t="shared" si="55"/>
        <v>318</v>
      </c>
    </row>
    <row r="305" spans="1:21" ht="11.25">
      <c r="A305" s="1" t="s">
        <v>620</v>
      </c>
      <c r="B305" s="1" t="s">
        <v>621</v>
      </c>
      <c r="C305" s="1">
        <v>1322</v>
      </c>
      <c r="G305" s="1">
        <f t="shared" si="48"/>
        <v>1322</v>
      </c>
      <c r="H305" s="11">
        <f t="shared" si="49"/>
        <v>8065.6609422</v>
      </c>
      <c r="I305" s="11">
        <f>IF(T305=1,(ROUND($R$3*G305,0)))</f>
        <v>2333</v>
      </c>
      <c r="J305" s="11">
        <f t="shared" si="56"/>
        <v>10398.6609422</v>
      </c>
      <c r="K305" s="1">
        <v>565</v>
      </c>
      <c r="L305" s="1">
        <v>142</v>
      </c>
      <c r="M305" s="1">
        <f t="shared" si="50"/>
        <v>707</v>
      </c>
      <c r="N305" s="7">
        <f t="shared" si="51"/>
        <v>0.5347957639939486</v>
      </c>
      <c r="P305" s="10"/>
      <c r="Q305" s="1">
        <f t="shared" si="52"/>
        <v>1322</v>
      </c>
      <c r="R305" s="1">
        <f t="shared" si="53"/>
        <v>707</v>
      </c>
      <c r="S305" s="1">
        <f t="shared" si="57"/>
        <v>296</v>
      </c>
      <c r="T305" s="1">
        <f t="shared" si="54"/>
        <v>1</v>
      </c>
      <c r="U305" s="1">
        <f t="shared" si="55"/>
        <v>1322</v>
      </c>
    </row>
    <row r="306" spans="1:21" ht="11.25">
      <c r="A306" s="1" t="s">
        <v>622</v>
      </c>
      <c r="B306" s="1" t="s">
        <v>623</v>
      </c>
      <c r="C306" s="1">
        <v>2182</v>
      </c>
      <c r="G306" s="1">
        <f t="shared" si="48"/>
        <v>2182</v>
      </c>
      <c r="H306" s="11">
        <f t="shared" si="49"/>
        <v>13312.611328199999</v>
      </c>
      <c r="I306" s="11">
        <f>IF(T306=1,$R$3*G306,0)</f>
        <v>0</v>
      </c>
      <c r="J306" s="11">
        <f t="shared" si="56"/>
        <v>13312.611328199999</v>
      </c>
      <c r="K306" s="1">
        <v>560</v>
      </c>
      <c r="L306" s="1">
        <v>181</v>
      </c>
      <c r="M306" s="1">
        <f t="shared" si="50"/>
        <v>741</v>
      </c>
      <c r="N306" s="7">
        <f t="shared" si="51"/>
        <v>0.33959670027497707</v>
      </c>
      <c r="P306" s="10"/>
      <c r="Q306" s="1">
        <f t="shared" si="52"/>
        <v>2182</v>
      </c>
      <c r="R306" s="1">
        <f t="shared" si="53"/>
        <v>741</v>
      </c>
      <c r="S306" s="1">
        <f t="shared" si="57"/>
        <v>297</v>
      </c>
      <c r="T306" s="1">
        <f t="shared" si="54"/>
        <v>0</v>
      </c>
      <c r="U306" s="1">
        <f t="shared" si="55"/>
        <v>0</v>
      </c>
    </row>
    <row r="307" spans="1:21" ht="11.25">
      <c r="A307" s="1" t="s">
        <v>624</v>
      </c>
      <c r="B307" s="1" t="s">
        <v>625</v>
      </c>
      <c r="C307" s="1">
        <v>565</v>
      </c>
      <c r="G307" s="1">
        <f t="shared" si="48"/>
        <v>565</v>
      </c>
      <c r="H307" s="11">
        <f t="shared" si="49"/>
        <v>3447.1243815</v>
      </c>
      <c r="I307" s="11">
        <f>IF(T307=1,$R$3*G307,0)</f>
        <v>0</v>
      </c>
      <c r="J307" s="11">
        <f t="shared" si="56"/>
        <v>3447.1243815</v>
      </c>
      <c r="K307" s="1">
        <v>235</v>
      </c>
      <c r="L307" s="1">
        <v>46</v>
      </c>
      <c r="M307" s="1">
        <f t="shared" si="50"/>
        <v>281</v>
      </c>
      <c r="N307" s="7">
        <f t="shared" si="51"/>
        <v>0.49734513274336284</v>
      </c>
      <c r="P307" s="10"/>
      <c r="Q307" s="1">
        <f t="shared" si="52"/>
        <v>565</v>
      </c>
      <c r="R307" s="1">
        <f t="shared" si="53"/>
        <v>281</v>
      </c>
      <c r="S307" s="1">
        <f t="shared" si="57"/>
        <v>298</v>
      </c>
      <c r="T307" s="1">
        <f t="shared" si="54"/>
        <v>0</v>
      </c>
      <c r="U307" s="1">
        <f t="shared" si="55"/>
        <v>0</v>
      </c>
    </row>
    <row r="308" spans="1:21" ht="11.25">
      <c r="A308" s="1" t="s">
        <v>626</v>
      </c>
      <c r="B308" s="1" t="s">
        <v>627</v>
      </c>
      <c r="C308" s="1">
        <v>602</v>
      </c>
      <c r="G308" s="1">
        <f t="shared" si="48"/>
        <v>602</v>
      </c>
      <c r="H308" s="11">
        <f t="shared" si="49"/>
        <v>3672.8652702</v>
      </c>
      <c r="I308" s="11">
        <f>IF(T308=1,$R$3*G308,0)</f>
        <v>0</v>
      </c>
      <c r="J308" s="11">
        <f t="shared" si="56"/>
        <v>3672.8652702</v>
      </c>
      <c r="K308" s="1">
        <v>186</v>
      </c>
      <c r="L308" s="1">
        <v>70</v>
      </c>
      <c r="M308" s="1">
        <f t="shared" si="50"/>
        <v>256</v>
      </c>
      <c r="N308" s="7">
        <f t="shared" si="51"/>
        <v>0.42524916943521596</v>
      </c>
      <c r="P308" s="10"/>
      <c r="Q308" s="1">
        <f t="shared" si="52"/>
        <v>602</v>
      </c>
      <c r="R308" s="1">
        <f t="shared" si="53"/>
        <v>256</v>
      </c>
      <c r="S308" s="1">
        <f t="shared" si="57"/>
        <v>299</v>
      </c>
      <c r="T308" s="1">
        <f t="shared" si="54"/>
        <v>0</v>
      </c>
      <c r="U308" s="1">
        <f t="shared" si="55"/>
        <v>0</v>
      </c>
    </row>
    <row r="309" spans="1:21" ht="11.25">
      <c r="A309" s="1" t="s">
        <v>628</v>
      </c>
      <c r="B309" s="1" t="s">
        <v>629</v>
      </c>
      <c r="C309" s="1">
        <v>1223</v>
      </c>
      <c r="G309" s="1">
        <f t="shared" si="48"/>
        <v>1223</v>
      </c>
      <c r="H309" s="11">
        <f t="shared" si="49"/>
        <v>7461.6515373</v>
      </c>
      <c r="I309" s="11">
        <f>IF(T309=1,(ROUND($R$3*G309,0)))</f>
        <v>2158</v>
      </c>
      <c r="J309" s="11">
        <f t="shared" si="56"/>
        <v>9619.6515373</v>
      </c>
      <c r="K309" s="1">
        <v>548</v>
      </c>
      <c r="L309" s="1">
        <v>134</v>
      </c>
      <c r="M309" s="1">
        <f t="shared" si="50"/>
        <v>682</v>
      </c>
      <c r="N309" s="7">
        <f t="shared" si="51"/>
        <v>0.5576451349141456</v>
      </c>
      <c r="P309" s="10"/>
      <c r="Q309" s="1">
        <f t="shared" si="52"/>
        <v>1223</v>
      </c>
      <c r="R309" s="1">
        <f t="shared" si="53"/>
        <v>682</v>
      </c>
      <c r="S309" s="1">
        <f t="shared" si="57"/>
        <v>300</v>
      </c>
      <c r="T309" s="1">
        <f t="shared" si="54"/>
        <v>1</v>
      </c>
      <c r="U309" s="1">
        <f t="shared" si="55"/>
        <v>1223</v>
      </c>
    </row>
    <row r="310" spans="1:21" ht="11.25">
      <c r="A310" s="1" t="s">
        <v>630</v>
      </c>
      <c r="B310" s="1" t="s">
        <v>631</v>
      </c>
      <c r="C310" s="1">
        <v>388</v>
      </c>
      <c r="G310" s="1">
        <f t="shared" si="48"/>
        <v>388</v>
      </c>
      <c r="H310" s="11">
        <f t="shared" si="49"/>
        <v>2367.2287788</v>
      </c>
      <c r="I310" s="11">
        <f>IF(T310=1,(ROUND($R$3*G310,0)))</f>
        <v>685</v>
      </c>
      <c r="J310" s="11">
        <f t="shared" si="56"/>
        <v>3052.2287788</v>
      </c>
      <c r="K310" s="1">
        <v>148</v>
      </c>
      <c r="L310" s="1">
        <v>55</v>
      </c>
      <c r="M310" s="1">
        <f t="shared" si="50"/>
        <v>203</v>
      </c>
      <c r="N310" s="7">
        <f t="shared" si="51"/>
        <v>0.5231958762886598</v>
      </c>
      <c r="P310" s="10"/>
      <c r="Q310" s="1">
        <f t="shared" si="52"/>
        <v>388</v>
      </c>
      <c r="R310" s="1">
        <f t="shared" si="53"/>
        <v>203</v>
      </c>
      <c r="S310" s="1">
        <f t="shared" si="57"/>
        <v>301</v>
      </c>
      <c r="T310" s="1">
        <f t="shared" si="54"/>
        <v>1</v>
      </c>
      <c r="U310" s="1">
        <f t="shared" si="55"/>
        <v>388</v>
      </c>
    </row>
    <row r="311" spans="1:21" ht="11.25">
      <c r="A311" s="1" t="s">
        <v>632</v>
      </c>
      <c r="B311" s="1" t="s">
        <v>633</v>
      </c>
      <c r="C311" s="1">
        <v>790</v>
      </c>
      <c r="G311" s="1">
        <f t="shared" si="48"/>
        <v>790</v>
      </c>
      <c r="H311" s="11">
        <f t="shared" si="49"/>
        <v>4819.873029</v>
      </c>
      <c r="I311" s="11">
        <f>IF(T311=1,$R$3*G311,0)</f>
        <v>0</v>
      </c>
      <c r="J311" s="11">
        <f t="shared" si="56"/>
        <v>4819.873029</v>
      </c>
      <c r="K311" s="1">
        <v>222</v>
      </c>
      <c r="L311" s="1">
        <v>137</v>
      </c>
      <c r="M311" s="1">
        <f t="shared" si="50"/>
        <v>359</v>
      </c>
      <c r="N311" s="7">
        <f t="shared" si="51"/>
        <v>0.4544303797468354</v>
      </c>
      <c r="P311" s="10"/>
      <c r="Q311" s="1">
        <f t="shared" si="52"/>
        <v>790</v>
      </c>
      <c r="R311" s="1">
        <f t="shared" si="53"/>
        <v>359</v>
      </c>
      <c r="S311" s="1">
        <f t="shared" si="57"/>
        <v>302</v>
      </c>
      <c r="T311" s="1">
        <f t="shared" si="54"/>
        <v>0</v>
      </c>
      <c r="U311" s="1">
        <f t="shared" si="55"/>
        <v>0</v>
      </c>
    </row>
    <row r="312" spans="1:21" ht="11.25">
      <c r="A312" s="1" t="s">
        <v>634</v>
      </c>
      <c r="B312" s="1" t="s">
        <v>635</v>
      </c>
      <c r="C312" s="1">
        <v>809</v>
      </c>
      <c r="G312" s="1">
        <f t="shared" si="48"/>
        <v>809</v>
      </c>
      <c r="H312" s="11">
        <f t="shared" si="49"/>
        <v>4935.7940259</v>
      </c>
      <c r="I312" s="11">
        <f>IF(T312=1,(ROUND($R$3*G312,0)))</f>
        <v>1428</v>
      </c>
      <c r="J312" s="11">
        <f t="shared" si="56"/>
        <v>6363.7940259</v>
      </c>
      <c r="K312" s="1">
        <v>295</v>
      </c>
      <c r="L312" s="1">
        <v>135</v>
      </c>
      <c r="M312" s="1">
        <f t="shared" si="50"/>
        <v>430</v>
      </c>
      <c r="N312" s="7">
        <f t="shared" si="51"/>
        <v>0.5315203955500618</v>
      </c>
      <c r="P312" s="10"/>
      <c r="Q312" s="1">
        <f t="shared" si="52"/>
        <v>809</v>
      </c>
      <c r="R312" s="1">
        <f t="shared" si="53"/>
        <v>430</v>
      </c>
      <c r="S312" s="1">
        <f t="shared" si="57"/>
        <v>303</v>
      </c>
      <c r="T312" s="1">
        <f t="shared" si="54"/>
        <v>1</v>
      </c>
      <c r="U312" s="1">
        <f t="shared" si="55"/>
        <v>809</v>
      </c>
    </row>
    <row r="313" spans="1:21" ht="11.25">
      <c r="A313" s="1" t="s">
        <v>636</v>
      </c>
      <c r="B313" s="1" t="s">
        <v>637</v>
      </c>
      <c r="C313" s="1">
        <v>3714</v>
      </c>
      <c r="D313" s="1">
        <v>375</v>
      </c>
      <c r="G313" s="1">
        <f t="shared" si="48"/>
        <v>4089</v>
      </c>
      <c r="H313" s="11">
        <f t="shared" si="49"/>
        <v>24947.418753899998</v>
      </c>
      <c r="I313" s="11">
        <f>IF(T313=1,$R$3*G313,0)</f>
        <v>0</v>
      </c>
      <c r="J313" s="11">
        <f t="shared" si="56"/>
        <v>24947.418753899998</v>
      </c>
      <c r="K313" s="1">
        <v>866</v>
      </c>
      <c r="L313" s="1">
        <v>285</v>
      </c>
      <c r="M313" s="1">
        <f t="shared" si="50"/>
        <v>1151</v>
      </c>
      <c r="N313" s="7">
        <f t="shared" si="51"/>
        <v>0.30990845449649973</v>
      </c>
      <c r="P313" s="10"/>
      <c r="Q313" s="1">
        <f t="shared" si="52"/>
        <v>3714</v>
      </c>
      <c r="R313" s="1">
        <f t="shared" si="53"/>
        <v>1151</v>
      </c>
      <c r="S313" s="1">
        <f t="shared" si="57"/>
        <v>304</v>
      </c>
      <c r="T313" s="1">
        <f t="shared" si="54"/>
        <v>0</v>
      </c>
      <c r="U313" s="1">
        <f t="shared" si="55"/>
        <v>0</v>
      </c>
    </row>
    <row r="314" spans="1:21" ht="11.25">
      <c r="A314" s="1" t="s">
        <v>638</v>
      </c>
      <c r="B314" s="1" t="s">
        <v>639</v>
      </c>
      <c r="C314" s="1">
        <v>598</v>
      </c>
      <c r="G314" s="1">
        <f t="shared" si="48"/>
        <v>598</v>
      </c>
      <c r="H314" s="11">
        <f t="shared" si="49"/>
        <v>3648.4608498</v>
      </c>
      <c r="I314" s="11">
        <f aca="true" t="shared" si="58" ref="I314:I322">IF(T314=1,(ROUND($R$3*G314,0)))</f>
        <v>1055</v>
      </c>
      <c r="J314" s="11">
        <f t="shared" si="56"/>
        <v>4703.4608498</v>
      </c>
      <c r="K314" s="1">
        <v>400</v>
      </c>
      <c r="L314" s="1">
        <v>70</v>
      </c>
      <c r="M314" s="1">
        <f t="shared" si="50"/>
        <v>470</v>
      </c>
      <c r="N314" s="7">
        <f t="shared" si="51"/>
        <v>0.7859531772575251</v>
      </c>
      <c r="P314" s="10"/>
      <c r="Q314" s="1">
        <f t="shared" si="52"/>
        <v>598</v>
      </c>
      <c r="R314" s="1">
        <f t="shared" si="53"/>
        <v>470</v>
      </c>
      <c r="S314" s="1">
        <f t="shared" si="57"/>
        <v>305</v>
      </c>
      <c r="T314" s="1">
        <f t="shared" si="54"/>
        <v>1</v>
      </c>
      <c r="U314" s="1">
        <f t="shared" si="55"/>
        <v>598</v>
      </c>
    </row>
    <row r="315" spans="1:21" ht="11.25">
      <c r="A315" s="1" t="s">
        <v>640</v>
      </c>
      <c r="B315" s="1" t="s">
        <v>641</v>
      </c>
      <c r="C315" s="1">
        <v>237</v>
      </c>
      <c r="G315" s="1">
        <f t="shared" si="48"/>
        <v>237</v>
      </c>
      <c r="H315" s="11">
        <f t="shared" si="49"/>
        <v>1445.9619086999999</v>
      </c>
      <c r="I315" s="11">
        <f t="shared" si="58"/>
        <v>418</v>
      </c>
      <c r="J315" s="11">
        <f t="shared" si="56"/>
        <v>1863.9619086999999</v>
      </c>
      <c r="K315" s="1">
        <v>207</v>
      </c>
      <c r="L315" s="1">
        <v>14</v>
      </c>
      <c r="M315" s="1">
        <f t="shared" si="50"/>
        <v>221</v>
      </c>
      <c r="N315" s="7">
        <f t="shared" si="51"/>
        <v>0.9324894514767933</v>
      </c>
      <c r="P315" s="10"/>
      <c r="Q315" s="1">
        <f t="shared" si="52"/>
        <v>237</v>
      </c>
      <c r="R315" s="1">
        <f t="shared" si="53"/>
        <v>221</v>
      </c>
      <c r="S315" s="1">
        <f t="shared" si="57"/>
        <v>306</v>
      </c>
      <c r="T315" s="1">
        <f t="shared" si="54"/>
        <v>1</v>
      </c>
      <c r="U315" s="1">
        <f t="shared" si="55"/>
        <v>237</v>
      </c>
    </row>
    <row r="316" spans="1:21" ht="11.25">
      <c r="A316" s="1" t="s">
        <v>642</v>
      </c>
      <c r="B316" s="1" t="s">
        <v>643</v>
      </c>
      <c r="C316" s="1">
        <v>700</v>
      </c>
      <c r="G316" s="1">
        <f t="shared" si="48"/>
        <v>700</v>
      </c>
      <c r="H316" s="11">
        <f t="shared" si="49"/>
        <v>4270.77357</v>
      </c>
      <c r="I316" s="11">
        <f t="shared" si="58"/>
        <v>1235</v>
      </c>
      <c r="J316" s="11">
        <f t="shared" si="56"/>
        <v>5505.77357</v>
      </c>
      <c r="K316" s="1">
        <v>284</v>
      </c>
      <c r="L316" s="1">
        <v>70</v>
      </c>
      <c r="M316" s="1">
        <f t="shared" si="50"/>
        <v>354</v>
      </c>
      <c r="N316" s="7">
        <f t="shared" si="51"/>
        <v>0.5057142857142857</v>
      </c>
      <c r="P316" s="10"/>
      <c r="Q316" s="1">
        <f t="shared" si="52"/>
        <v>700</v>
      </c>
      <c r="R316" s="1">
        <f t="shared" si="53"/>
        <v>354</v>
      </c>
      <c r="S316" s="1">
        <f t="shared" si="57"/>
        <v>307</v>
      </c>
      <c r="T316" s="1">
        <f t="shared" si="54"/>
        <v>1</v>
      </c>
      <c r="U316" s="1">
        <f t="shared" si="55"/>
        <v>700</v>
      </c>
    </row>
    <row r="317" spans="1:21" ht="11.25">
      <c r="A317" s="1" t="s">
        <v>644</v>
      </c>
      <c r="B317" s="1" t="s">
        <v>645</v>
      </c>
      <c r="C317" s="1">
        <v>733</v>
      </c>
      <c r="G317" s="1">
        <f t="shared" si="48"/>
        <v>733</v>
      </c>
      <c r="H317" s="11">
        <f t="shared" si="49"/>
        <v>4472.1100383</v>
      </c>
      <c r="I317" s="11">
        <f t="shared" si="58"/>
        <v>1294</v>
      </c>
      <c r="J317" s="11">
        <f t="shared" si="56"/>
        <v>5766.1100383</v>
      </c>
      <c r="K317" s="1">
        <v>328</v>
      </c>
      <c r="L317" s="1">
        <v>78</v>
      </c>
      <c r="M317" s="1">
        <f t="shared" si="50"/>
        <v>406</v>
      </c>
      <c r="N317" s="7">
        <f t="shared" si="51"/>
        <v>0.5538881309686221</v>
      </c>
      <c r="P317" s="10"/>
      <c r="Q317" s="1">
        <f t="shared" si="52"/>
        <v>733</v>
      </c>
      <c r="R317" s="1">
        <f t="shared" si="53"/>
        <v>406</v>
      </c>
      <c r="S317" s="1">
        <f t="shared" si="57"/>
        <v>308</v>
      </c>
      <c r="T317" s="1">
        <f t="shared" si="54"/>
        <v>1</v>
      </c>
      <c r="U317" s="1">
        <f t="shared" si="55"/>
        <v>733</v>
      </c>
    </row>
    <row r="318" spans="1:21" ht="11.25">
      <c r="A318" s="1" t="s">
        <v>646</v>
      </c>
      <c r="B318" s="1" t="s">
        <v>647</v>
      </c>
      <c r="C318" s="1">
        <v>1781</v>
      </c>
      <c r="G318" s="1">
        <f t="shared" si="48"/>
        <v>1781</v>
      </c>
      <c r="H318" s="11">
        <f t="shared" si="49"/>
        <v>10866.0681831</v>
      </c>
      <c r="I318" s="11">
        <f t="shared" si="58"/>
        <v>3143</v>
      </c>
      <c r="J318" s="11">
        <f t="shared" si="56"/>
        <v>14009.0681831</v>
      </c>
      <c r="K318" s="1">
        <v>711</v>
      </c>
      <c r="L318" s="1">
        <v>189</v>
      </c>
      <c r="M318" s="1">
        <f t="shared" si="50"/>
        <v>900</v>
      </c>
      <c r="N318" s="7">
        <f t="shared" si="51"/>
        <v>0.5053340819764177</v>
      </c>
      <c r="P318" s="10"/>
      <c r="Q318" s="1">
        <f t="shared" si="52"/>
        <v>1781</v>
      </c>
      <c r="R318" s="1">
        <f t="shared" si="53"/>
        <v>900</v>
      </c>
      <c r="S318" s="1">
        <f t="shared" si="57"/>
        <v>309</v>
      </c>
      <c r="T318" s="1">
        <f t="shared" si="54"/>
        <v>1</v>
      </c>
      <c r="U318" s="1">
        <f t="shared" si="55"/>
        <v>1781</v>
      </c>
    </row>
    <row r="319" spans="1:21" ht="11.25">
      <c r="A319" s="1" t="s">
        <v>648</v>
      </c>
      <c r="B319" s="1" t="s">
        <v>649</v>
      </c>
      <c r="C319" s="1">
        <v>162</v>
      </c>
      <c r="G319" s="1">
        <f t="shared" si="48"/>
        <v>162</v>
      </c>
      <c r="H319" s="11">
        <f t="shared" si="49"/>
        <v>988.3790262</v>
      </c>
      <c r="I319" s="11">
        <f t="shared" si="58"/>
        <v>286</v>
      </c>
      <c r="J319" s="11">
        <f t="shared" si="56"/>
        <v>1274.3790262</v>
      </c>
      <c r="K319" s="1">
        <v>70</v>
      </c>
      <c r="L319" s="1">
        <v>38</v>
      </c>
      <c r="M319" s="1">
        <f t="shared" si="50"/>
        <v>108</v>
      </c>
      <c r="N319" s="7">
        <f t="shared" si="51"/>
        <v>0.6666666666666666</v>
      </c>
      <c r="P319" s="10"/>
      <c r="Q319" s="1">
        <f t="shared" si="52"/>
        <v>162</v>
      </c>
      <c r="R319" s="1">
        <f t="shared" si="53"/>
        <v>108</v>
      </c>
      <c r="S319" s="1">
        <f t="shared" si="57"/>
        <v>310</v>
      </c>
      <c r="T319" s="1">
        <f t="shared" si="54"/>
        <v>1</v>
      </c>
      <c r="U319" s="1">
        <f t="shared" si="55"/>
        <v>162</v>
      </c>
    </row>
    <row r="320" spans="1:21" ht="11.25">
      <c r="A320" s="1" t="s">
        <v>650</v>
      </c>
      <c r="B320" s="1" t="s">
        <v>651</v>
      </c>
      <c r="C320" s="1">
        <v>557</v>
      </c>
      <c r="G320" s="1">
        <f t="shared" si="48"/>
        <v>557</v>
      </c>
      <c r="H320" s="11">
        <f t="shared" si="49"/>
        <v>3398.3155407</v>
      </c>
      <c r="I320" s="11">
        <f t="shared" si="58"/>
        <v>983</v>
      </c>
      <c r="J320" s="11">
        <f t="shared" si="56"/>
        <v>4381.3155406999995</v>
      </c>
      <c r="K320" s="1">
        <v>281</v>
      </c>
      <c r="L320" s="1">
        <v>44</v>
      </c>
      <c r="M320" s="1">
        <f t="shared" si="50"/>
        <v>325</v>
      </c>
      <c r="N320" s="7">
        <f t="shared" si="51"/>
        <v>0.5834829443447038</v>
      </c>
      <c r="P320" s="10"/>
      <c r="Q320" s="1">
        <f t="shared" si="52"/>
        <v>557</v>
      </c>
      <c r="R320" s="1">
        <f t="shared" si="53"/>
        <v>325</v>
      </c>
      <c r="S320" s="1">
        <f t="shared" si="57"/>
        <v>311</v>
      </c>
      <c r="T320" s="1">
        <f t="shared" si="54"/>
        <v>1</v>
      </c>
      <c r="U320" s="1">
        <f t="shared" si="55"/>
        <v>557</v>
      </c>
    </row>
    <row r="321" spans="1:21" ht="11.25">
      <c r="A321" s="1" t="s">
        <v>652</v>
      </c>
      <c r="B321" s="1" t="s">
        <v>653</v>
      </c>
      <c r="C321" s="1">
        <v>326</v>
      </c>
      <c r="G321" s="1">
        <f t="shared" si="48"/>
        <v>326</v>
      </c>
      <c r="H321" s="11">
        <f t="shared" si="49"/>
        <v>1988.9602625999999</v>
      </c>
      <c r="I321" s="11">
        <f t="shared" si="58"/>
        <v>575</v>
      </c>
      <c r="J321" s="11">
        <f t="shared" si="56"/>
        <v>2563.9602625999996</v>
      </c>
      <c r="K321" s="1">
        <v>161</v>
      </c>
      <c r="L321" s="1">
        <v>33</v>
      </c>
      <c r="M321" s="1">
        <f t="shared" si="50"/>
        <v>194</v>
      </c>
      <c r="N321" s="7">
        <f t="shared" si="51"/>
        <v>0.5950920245398773</v>
      </c>
      <c r="P321" s="10"/>
      <c r="Q321" s="1">
        <f t="shared" si="52"/>
        <v>326</v>
      </c>
      <c r="R321" s="1">
        <f t="shared" si="53"/>
        <v>194</v>
      </c>
      <c r="S321" s="1">
        <f t="shared" si="57"/>
        <v>312</v>
      </c>
      <c r="T321" s="1">
        <f t="shared" si="54"/>
        <v>1</v>
      </c>
      <c r="U321" s="1">
        <f t="shared" si="55"/>
        <v>326</v>
      </c>
    </row>
    <row r="322" spans="1:21" ht="11.25">
      <c r="A322" s="1" t="s">
        <v>654</v>
      </c>
      <c r="B322" s="1" t="s">
        <v>655</v>
      </c>
      <c r="C322" s="1">
        <v>454</v>
      </c>
      <c r="G322" s="1">
        <f t="shared" si="48"/>
        <v>454</v>
      </c>
      <c r="H322" s="11">
        <f t="shared" si="49"/>
        <v>2769.9017154</v>
      </c>
      <c r="I322" s="11">
        <f t="shared" si="58"/>
        <v>801</v>
      </c>
      <c r="J322" s="11">
        <f t="shared" si="56"/>
        <v>3570.9017154</v>
      </c>
      <c r="K322" s="1">
        <v>202</v>
      </c>
      <c r="L322" s="1">
        <v>37</v>
      </c>
      <c r="M322" s="1">
        <f t="shared" si="50"/>
        <v>239</v>
      </c>
      <c r="N322" s="7">
        <f t="shared" si="51"/>
        <v>0.526431718061674</v>
      </c>
      <c r="P322" s="10"/>
      <c r="Q322" s="1">
        <f t="shared" si="52"/>
        <v>454</v>
      </c>
      <c r="R322" s="1">
        <f t="shared" si="53"/>
        <v>239</v>
      </c>
      <c r="S322" s="1">
        <f t="shared" si="57"/>
        <v>313</v>
      </c>
      <c r="T322" s="1">
        <f t="shared" si="54"/>
        <v>1</v>
      </c>
      <c r="U322" s="1">
        <f t="shared" si="55"/>
        <v>454</v>
      </c>
    </row>
    <row r="323" spans="3:21" ht="11.25">
      <c r="C323" s="5">
        <f>SUM(C10:C322)</f>
        <v>450468</v>
      </c>
      <c r="D323" s="5">
        <f aca="true" t="shared" si="59" ref="D323:J323">SUM(D10:D322)</f>
        <v>11655</v>
      </c>
      <c r="E323" s="5">
        <f t="shared" si="59"/>
        <v>0</v>
      </c>
      <c r="F323" s="5">
        <f t="shared" si="59"/>
        <v>0</v>
      </c>
      <c r="G323" s="5">
        <f t="shared" si="59"/>
        <v>462123</v>
      </c>
      <c r="H323" s="5">
        <f t="shared" si="59"/>
        <v>2819461.075366003</v>
      </c>
      <c r="I323" s="5">
        <f t="shared" si="59"/>
        <v>313273</v>
      </c>
      <c r="J323" s="13">
        <f t="shared" si="59"/>
        <v>3132734.075366003</v>
      </c>
      <c r="K323" s="5">
        <f>SUM(K10:K322)</f>
        <v>168369</v>
      </c>
      <c r="L323" s="5">
        <f>SUM(L10:L322)</f>
        <v>36693</v>
      </c>
      <c r="Q323" s="5">
        <f>SUM(Q10:Q322)</f>
        <v>450468</v>
      </c>
      <c r="R323" s="5">
        <f>SUM(R10:R322)</f>
        <v>205062</v>
      </c>
      <c r="S323" s="2"/>
      <c r="T323" s="16">
        <f>SUM(T9:T322)</f>
        <v>159.005</v>
      </c>
      <c r="U323" s="5">
        <f>SUM(U9:U322)</f>
        <v>177500.005</v>
      </c>
    </row>
    <row r="325" spans="8:20" ht="11.25">
      <c r="H325" s="5"/>
      <c r="I325" s="14"/>
      <c r="Q325" s="4"/>
      <c r="R325" s="4"/>
      <c r="S325" s="4"/>
      <c r="T325" s="4"/>
    </row>
    <row r="326" spans="1:20" ht="11.25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4"/>
      <c r="P326" s="10"/>
      <c r="Q326" s="4"/>
      <c r="R326" s="4"/>
      <c r="S326" s="4"/>
      <c r="T326" s="4"/>
    </row>
    <row r="327" spans="1:20" ht="11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P327" s="10"/>
      <c r="Q327" s="4"/>
      <c r="R327" s="4"/>
      <c r="S327" s="4"/>
      <c r="T327" s="9"/>
    </row>
  </sheetData>
  <sheetProtection sheet="1" objects="1" scenarios="1"/>
  <mergeCells count="3">
    <mergeCell ref="A3:J3"/>
    <mergeCell ref="A4:J4"/>
    <mergeCell ref="A5:J5"/>
  </mergeCells>
  <printOptions gridLines="1"/>
  <pageMargins left="0.82" right="0.75" top="0.54" bottom="0.87" header="0.5" footer="0.5"/>
  <pageSetup horizontalDpi="300" verticalDpi="3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employee</cp:lastModifiedBy>
  <cp:lastPrinted>2001-05-07T19:35:01Z</cp:lastPrinted>
  <dcterms:created xsi:type="dcterms:W3CDTF">2000-02-08T16:51:31Z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