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2"/>
  </bookViews>
  <sheets>
    <sheet name="Arkansas" sheetId="1" r:id="rId1"/>
    <sheet name="SRSA" sheetId="2" r:id="rId2"/>
    <sheet name="RLISP" sheetId="3" r:id="rId3"/>
  </sheets>
  <definedNames>
    <definedName name="_xlnm.Print_Titles" localSheetId="0">'Arkansas'!$1:$4</definedName>
  </definedNames>
  <calcPr fullCalcOnLoad="1"/>
</workbook>
</file>

<file path=xl/sharedStrings.xml><?xml version="1.0" encoding="utf-8"?>
<sst xmlns="http://schemas.openxmlformats.org/spreadsheetml/2006/main" count="4907" uniqueCount="723">
  <si>
    <t>NO</t>
  </si>
  <si>
    <t>YES</t>
  </si>
  <si>
    <t>6,7</t>
  </si>
  <si>
    <t>State ID</t>
  </si>
  <si>
    <t>District Name</t>
  </si>
  <si>
    <t>Mailing Address</t>
  </si>
  <si>
    <t>City</t>
  </si>
  <si>
    <t>Zip Code</t>
  </si>
  <si>
    <t>Zip +4</t>
  </si>
  <si>
    <t>Telephone</t>
  </si>
  <si>
    <t>Locale codes of schools in the LEA</t>
  </si>
  <si>
    <t>Percentage of children from families below poverty line</t>
  </si>
  <si>
    <t>Does LEA meet low-income poverty requirement? (YES/NO)</t>
  </si>
  <si>
    <t>FISCAL YEAR 2002 SPREADSHEET FOR SMALL, RURAL SCHOOL ACHIEVEMENT PROGRAM AND RURAL LOW-INCOME SCHOOL PROGRAM</t>
  </si>
  <si>
    <t>Is LEA eligible for SRSA Program Grant? (YES/NO)</t>
  </si>
  <si>
    <t>Does SRSA-eligible LEA intend to participate? (YES/NO/NA)</t>
  </si>
  <si>
    <t>Does each school in LEA have locale code of 6,7, or 8?</t>
  </si>
  <si>
    <t>FY 2001 Title II allocation amount</t>
  </si>
  <si>
    <t>FY 2001 Title IV allocation amount</t>
  </si>
  <si>
    <t>FY 2001 Title VI allocation amount</t>
  </si>
  <si>
    <t>FY 2001 Class Size Reduction allocation amount</t>
  </si>
  <si>
    <t>Is LEA eligible for Rural and Low-Income School grant? (YES/NO)</t>
  </si>
  <si>
    <t>NCES LEA ID</t>
  </si>
  <si>
    <t>2,N</t>
  </si>
  <si>
    <t>Arkansas public school districts</t>
  </si>
  <si>
    <t>204 NORTH JACKSON</t>
  </si>
  <si>
    <t>DEWITT</t>
  </si>
  <si>
    <t>803 N WALNUT</t>
  </si>
  <si>
    <t>WARREN</t>
  </si>
  <si>
    <t>111 N. ARCHER STREET</t>
  </si>
  <si>
    <t>EUDORA</t>
  </si>
  <si>
    <t>P.O. DRAWER 479</t>
  </si>
  <si>
    <t>CORNING</t>
  </si>
  <si>
    <t>16650 HWY 79</t>
  </si>
  <si>
    <t>KINGSLAND</t>
  </si>
  <si>
    <t>P.O. BOX 178</t>
  </si>
  <si>
    <t>LAKE CITY</t>
  </si>
  <si>
    <t>400 NORTH ROCK</t>
  </si>
  <si>
    <t>SHERIDAN</t>
  </si>
  <si>
    <t>1010 GREYHOUND DRIVE</t>
  </si>
  <si>
    <t>MARMADUKE</t>
  </si>
  <si>
    <t>631 WEST COURT ST</t>
  </si>
  <si>
    <t>PARAGOULD</t>
  </si>
  <si>
    <t>330 EAST COLLEGE</t>
  </si>
  <si>
    <t>BATESVILLE</t>
  </si>
  <si>
    <t>P.O. BOX 258</t>
  </si>
  <si>
    <t>PLEASANT PLAINS</t>
  </si>
  <si>
    <t>P.O. BOX 115</t>
  </si>
  <si>
    <t>BROCKWELL</t>
  </si>
  <si>
    <t>406 WILKERSON DRIVE</t>
  </si>
  <si>
    <t>NEWPORT</t>
  </si>
  <si>
    <t>8000 CORRECTION CIRCLE</t>
  </si>
  <si>
    <t>PINE BLUFF</t>
  </si>
  <si>
    <t>1215 WEST PULLEN</t>
  </si>
  <si>
    <t xml:space="preserve"> </t>
  </si>
  <si>
    <t>206 CLEVELAND STREET</t>
  </si>
  <si>
    <t>STAR CITY</t>
  </si>
  <si>
    <t>600 HIGHWAY 181 N</t>
  </si>
  <si>
    <t>GOSNELL</t>
  </si>
  <si>
    <t>P O BOX 50</t>
  </si>
  <si>
    <t>ROSSTON</t>
  </si>
  <si>
    <t>P.O. BOX 195</t>
  </si>
  <si>
    <t>BEARDEN</t>
  </si>
  <si>
    <t>2600 W MARKHAM ST.</t>
  </si>
  <si>
    <t>LITTLE ROCK</t>
  </si>
  <si>
    <t>2400 WEST MARKHAM</t>
  </si>
  <si>
    <t>#1 WOLVERINE DRIVE</t>
  </si>
  <si>
    <t>HAVANA</t>
  </si>
  <si>
    <t>521 EAST LINCOLN</t>
  </si>
  <si>
    <t>HAMBURG</t>
  </si>
  <si>
    <t>1230 S. MAPLE</t>
  </si>
  <si>
    <t>MOUNTAIN HOME</t>
  </si>
  <si>
    <t>P.O. BOX 649</t>
  </si>
  <si>
    <t>MAGNOLIA</t>
  </si>
  <si>
    <t>1700 W STATE HWY 14</t>
  </si>
  <si>
    <t>WILSON</t>
  </si>
  <si>
    <t>P. O. BOX 670</t>
  </si>
  <si>
    <t>MANILA</t>
  </si>
  <si>
    <t>221 PINE AVENUE</t>
  </si>
  <si>
    <t>TRUMANN</t>
  </si>
  <si>
    <t>502 MCCELLAN STREET</t>
  </si>
  <si>
    <t>LEPANTO</t>
  </si>
  <si>
    <t>P O BOX 950</t>
  </si>
  <si>
    <t>DE QUEEN</t>
  </si>
  <si>
    <t>P.O. BOX 790</t>
  </si>
  <si>
    <t>PALESTINE</t>
  </si>
  <si>
    <t>143 POLK 96</t>
  </si>
  <si>
    <t>MENA</t>
  </si>
  <si>
    <t>P O BOX 2359</t>
  </si>
  <si>
    <t>ALMA</t>
  </si>
  <si>
    <t>300 S. DENVER</t>
  </si>
  <si>
    <t>ALPENA</t>
  </si>
  <si>
    <t>ROUTE 3 BOX 173</t>
  </si>
  <si>
    <t>CLINTON</t>
  </si>
  <si>
    <t>102 ORCHARD STREET</t>
  </si>
  <si>
    <t>ALTHEIMER</t>
  </si>
  <si>
    <t>P.O. BOX 339</t>
  </si>
  <si>
    <t>ALTUS</t>
  </si>
  <si>
    <t>235 NORTH 11TH</t>
  </si>
  <si>
    <t>ARKADELPHIA</t>
  </si>
  <si>
    <t>P O BOX 248</t>
  </si>
  <si>
    <t>ARKANSAS CITY</t>
  </si>
  <si>
    <t>P.O. 99</t>
  </si>
  <si>
    <t>ARMOREL</t>
  </si>
  <si>
    <t>511 N. SECOND</t>
  </si>
  <si>
    <t>ASHDOWN</t>
  </si>
  <si>
    <t>302 AVENUE TWO NW</t>
  </si>
  <si>
    <t>ATKINS</t>
  </si>
  <si>
    <t>320 SYCAMORE</t>
  </si>
  <si>
    <t>AUGUSTA</t>
  </si>
  <si>
    <t>103 WEST PARK STREET</t>
  </si>
  <si>
    <t>BALD KNOB</t>
  </si>
  <si>
    <t>HWY 85 BOX 97</t>
  </si>
  <si>
    <t>BARTON</t>
  </si>
  <si>
    <t>800 SCHOOL STREET</t>
  </si>
  <si>
    <t>BAUXITE</t>
  </si>
  <si>
    <t>P.O. BOX 39</t>
  </si>
  <si>
    <t>BAY</t>
  </si>
  <si>
    <t>1201 W. CENTER ST.</t>
  </si>
  <si>
    <t>BEEBE</t>
  </si>
  <si>
    <t>P O BOX 939</t>
  </si>
  <si>
    <t>BENTON</t>
  </si>
  <si>
    <t>22265 HWY 9</t>
  </si>
  <si>
    <t>PARON</t>
  </si>
  <si>
    <t>1442 N. DAVIS STREET</t>
  </si>
  <si>
    <t>PEA RIDGE</t>
  </si>
  <si>
    <t>400 N W SECOND ST</t>
  </si>
  <si>
    <t>BENTONVILLE</t>
  </si>
  <si>
    <t>HWY 7 NORTH</t>
  </si>
  <si>
    <t>BERGMAN</t>
  </si>
  <si>
    <t>P.O. BOX 408</t>
  </si>
  <si>
    <t>BERRYVILLE</t>
  </si>
  <si>
    <t>3440 BIGGERS-REYNO R</t>
  </si>
  <si>
    <t>BIGGERS</t>
  </si>
  <si>
    <t>11636  HWY  84</t>
  </si>
  <si>
    <t>BISMARCK</t>
  </si>
  <si>
    <t>P.O. BOX 240</t>
  </si>
  <si>
    <t>BLACK ROCK</t>
  </si>
  <si>
    <t>P.O. BOX 98</t>
  </si>
  <si>
    <t>BLEVINS</t>
  </si>
  <si>
    <t>405 W. PARK STREET</t>
  </si>
  <si>
    <t>BLYTHEVILLE</t>
  </si>
  <si>
    <t>P.O. BOX 20</t>
  </si>
  <si>
    <t>LEAD HILL</t>
  </si>
  <si>
    <t>381 WEST 7TH STREET</t>
  </si>
  <si>
    <t>BOONEVILLE</t>
  </si>
  <si>
    <t>P.O. BOX 60</t>
  </si>
  <si>
    <t>BRADFORD</t>
  </si>
  <si>
    <t>#1 SCHOOL STREET</t>
  </si>
  <si>
    <t>BRADLEY</t>
  </si>
  <si>
    <t>RT 1 BOX 222</t>
  </si>
  <si>
    <t>DODDRIDGE</t>
  </si>
  <si>
    <t>814 SOUTH MAIN ST</t>
  </si>
  <si>
    <t>BRINKLEY</t>
  </si>
  <si>
    <t>SCHOOL STREET</t>
  </si>
  <si>
    <t>BROOKLAND</t>
  </si>
  <si>
    <t>200 NW 4TH STREET</t>
  </si>
  <si>
    <t>BRYANT</t>
  </si>
  <si>
    <t>P.O. BOX 730</t>
  </si>
  <si>
    <t>MONETTE</t>
  </si>
  <si>
    <t>404 NO SECOND</t>
  </si>
  <si>
    <t>CABOT</t>
  </si>
  <si>
    <t>2268 HWY 8 EAST</t>
  </si>
  <si>
    <t>NORMAN</t>
  </si>
  <si>
    <t>301 COLLEGE</t>
  </si>
  <si>
    <t>CALICO ROCK</t>
  </si>
  <si>
    <t>EAST 5TH STRET</t>
  </si>
  <si>
    <t>CARLISLE</t>
  </si>
  <si>
    <t>P.O. BOX 16</t>
  </si>
  <si>
    <t>CARTHAGE</t>
  </si>
  <si>
    <t>1630 HWY 91 W</t>
  </si>
  <si>
    <t>JONESBORO</t>
  </si>
  <si>
    <t>P.O. BOX 600</t>
  </si>
  <si>
    <t>CAVE CITY</t>
  </si>
  <si>
    <t>9530 PIRATES POINT</t>
  </si>
  <si>
    <t>CEDARVILLE</t>
  </si>
  <si>
    <t>RT 7 BOX 3440</t>
  </si>
  <si>
    <t>TEXARKANA</t>
  </si>
  <si>
    <t>3259 HIGHWAY 157</t>
  </si>
  <si>
    <t>JUDSONIA</t>
  </si>
  <si>
    <t>P.O. BOX 188</t>
  </si>
  <si>
    <t>CHARLESTON</t>
  </si>
  <si>
    <t>CLARENDON</t>
  </si>
  <si>
    <t>P.O. BOX 367</t>
  </si>
  <si>
    <t>RECTOR</t>
  </si>
  <si>
    <t>1701 CLARK ROAD</t>
  </si>
  <si>
    <t>CLARKSVILLE</t>
  </si>
  <si>
    <t>ROUTE 6 BOX 98</t>
  </si>
  <si>
    <t>P.O. BOX 10</t>
  </si>
  <si>
    <t>CONCORD</t>
  </si>
  <si>
    <t>2220 PRINCE STREET</t>
  </si>
  <si>
    <t>CONWAY</t>
  </si>
  <si>
    <t>225 SCHOOL ROAD</t>
  </si>
  <si>
    <t>CHARLOTTE</t>
  </si>
  <si>
    <t>P O BOX 70</t>
  </si>
  <si>
    <t>COTTER</t>
  </si>
  <si>
    <t>P O DRAWER 40</t>
  </si>
  <si>
    <t>COTTON PLANT</t>
  </si>
  <si>
    <t>RT 1 BOX 105</t>
  </si>
  <si>
    <t>BRANCH</t>
  </si>
  <si>
    <t>POBOX 47</t>
  </si>
  <si>
    <t>CRAWFORDSVILLE</t>
  </si>
  <si>
    <t>301 WEST NINTH</t>
  </si>
  <si>
    <t>CROSSETT</t>
  </si>
  <si>
    <t>P.O. BOX 370</t>
  </si>
  <si>
    <t>CUSHMAN</t>
  </si>
  <si>
    <t>2801 SPRING STREET</t>
  </si>
  <si>
    <t>HOT SPRINGS</t>
  </si>
  <si>
    <t>P.O. BOX 939</t>
  </si>
  <si>
    <t>DANVILLE</t>
  </si>
  <si>
    <t>209 CEDAR STREET</t>
  </si>
  <si>
    <t>DARDANELLE</t>
  </si>
  <si>
    <t>P O BOX 97</t>
  </si>
  <si>
    <t>DECATUR</t>
  </si>
  <si>
    <t>P.O. BOX 56</t>
  </si>
  <si>
    <t>DEER</t>
  </si>
  <si>
    <t>P.O. BOX 68</t>
  </si>
  <si>
    <t>DELAPLAINE</t>
  </si>
  <si>
    <t>P.O. BOX 8</t>
  </si>
  <si>
    <t>DELIGHT</t>
  </si>
  <si>
    <t>HIGHWAY 1 N</t>
  </si>
  <si>
    <t>ROHWER</t>
  </si>
  <si>
    <t>HWY 35E</t>
  </si>
  <si>
    <t>DERMOTT</t>
  </si>
  <si>
    <t>ROUTE 2  BOX A</t>
  </si>
  <si>
    <t>DES ARC</t>
  </si>
  <si>
    <t>P O BOX 298</t>
  </si>
  <si>
    <t>DE VALLS BLUFF</t>
  </si>
  <si>
    <t>P.O. BOX 124</t>
  </si>
  <si>
    <t>DIERKS</t>
  </si>
  <si>
    <t>4900 DOLLARWAY ROAD</t>
  </si>
  <si>
    <t>BOX 325</t>
  </si>
  <si>
    <t>DOVER</t>
  </si>
  <si>
    <t>440 HWY 83 SOUTH</t>
  </si>
  <si>
    <t>MONTICELLO</t>
  </si>
  <si>
    <t>CALLER #8880</t>
  </si>
  <si>
    <t>DUMAS</t>
  </si>
  <si>
    <t>P.O.BOX 637</t>
  </si>
  <si>
    <t>EARLE</t>
  </si>
  <si>
    <t>P.O. BOX 360</t>
  </si>
  <si>
    <t>BIGELOW</t>
  </si>
  <si>
    <t>6049 MORO BAY HWY</t>
  </si>
  <si>
    <t>EL DORADO</t>
  </si>
  <si>
    <t>200 WEST OAK STREET</t>
  </si>
  <si>
    <t>P.O. BOX 179</t>
  </si>
  <si>
    <t>ELAINE</t>
  </si>
  <si>
    <t>349 N. CENTER</t>
  </si>
  <si>
    <t>ELKINS</t>
  </si>
  <si>
    <t>P.O. BOX 129</t>
  </si>
  <si>
    <t>EMERSON</t>
  </si>
  <si>
    <t>P.O. BOX 330</t>
  </si>
  <si>
    <t>EMMET</t>
  </si>
  <si>
    <t>P.O. BOX 410</t>
  </si>
  <si>
    <t>ENGLAND</t>
  </si>
  <si>
    <t>42 GREENWOOD HOLLOW</t>
  </si>
  <si>
    <t>EUREKA SPRINGS</t>
  </si>
  <si>
    <t>200 SCHOOL DR.</t>
  </si>
  <si>
    <t>EVENING SHADE</t>
  </si>
  <si>
    <t>625 CLIFTON STREET</t>
  </si>
  <si>
    <t>CAMDEN</t>
  </si>
  <si>
    <t>42 SOUTH DOUBLE SPRINGS ROAD</t>
  </si>
  <si>
    <t>FARMINGTON</t>
  </si>
  <si>
    <t>1000 W. STONE</t>
  </si>
  <si>
    <t>FAYETTEVILLE</t>
  </si>
  <si>
    <t>210 ALFORD STREET</t>
  </si>
  <si>
    <t>FLIPPIN</t>
  </si>
  <si>
    <t>P O BOX 722</t>
  </si>
  <si>
    <t>FORDYCE</t>
  </si>
  <si>
    <t>P.O. BOX 280</t>
  </si>
  <si>
    <t>FOREMAN</t>
  </si>
  <si>
    <t>845 NORTH ROSSER</t>
  </si>
  <si>
    <t>FORREST CITY</t>
  </si>
  <si>
    <t>3205 JENNY LIND ROAD</t>
  </si>
  <si>
    <t>FORT SMITH</t>
  </si>
  <si>
    <t>FOUKE</t>
  </si>
  <si>
    <t>200 EAST ELM STREET</t>
  </si>
  <si>
    <t>FOUNTAIN HILL</t>
  </si>
  <si>
    <t>4207 PARK AVENUE</t>
  </si>
  <si>
    <t>HC 69 BOX 138</t>
  </si>
  <si>
    <t>BRIGGSVILLE</t>
  </si>
  <si>
    <t>211 SOUTH GILES</t>
  </si>
  <si>
    <t>GENTRY</t>
  </si>
  <si>
    <t>6TH &amp; CHAMPION</t>
  </si>
  <si>
    <t>GILLETT</t>
  </si>
  <si>
    <t>14334 HWY 67</t>
  </si>
  <si>
    <t>MALVERN</t>
  </si>
  <si>
    <t>755 HWY 8 EAST</t>
  </si>
  <si>
    <t>AMITY</t>
  </si>
  <si>
    <t>P.O. BOX 639</t>
  </si>
  <si>
    <t>GOULD</t>
  </si>
  <si>
    <t>P.O. BOX 238</t>
  </si>
  <si>
    <t>GRADY</t>
  </si>
  <si>
    <t>609 BIRMINGHAM S.E.</t>
  </si>
  <si>
    <t>GRAVETTE</t>
  </si>
  <si>
    <t>400 EAST 10TH STREET</t>
  </si>
  <si>
    <t>GREEN FOREST</t>
  </si>
  <si>
    <t>4 SCHOOL DRIVE</t>
  </si>
  <si>
    <t>GREENBRIER</t>
  </si>
  <si>
    <t>P.O. BOX 57</t>
  </si>
  <si>
    <t>GREENLAND</t>
  </si>
  <si>
    <t>444 E. GARY</t>
  </si>
  <si>
    <t>GREENWOOD</t>
  </si>
  <si>
    <t>314 SCHOOL STREET</t>
  </si>
  <si>
    <t>GURDON</t>
  </si>
  <si>
    <t>P.O. BOX 300</t>
  </si>
  <si>
    <t>GUY</t>
  </si>
  <si>
    <t>102 N. OAK</t>
  </si>
  <si>
    <t>HACKETT</t>
  </si>
  <si>
    <t>P.O. BOX 1176</t>
  </si>
  <si>
    <t>HAMPTON</t>
  </si>
  <si>
    <t>401 OUACHITA 88</t>
  </si>
  <si>
    <t>2621 HWY 229</t>
  </si>
  <si>
    <t>P. O. BOX 47</t>
  </si>
  <si>
    <t>HARRISBURG</t>
  </si>
  <si>
    <t>400 SO SYCAMORE ST</t>
  </si>
  <si>
    <t>HARRISON</t>
  </si>
  <si>
    <t>508 WEST MAIN ST.</t>
  </si>
  <si>
    <t>HARTFORD</t>
  </si>
  <si>
    <t>P.O. BOX 130</t>
  </si>
  <si>
    <t>HATFIELD</t>
  </si>
  <si>
    <t>311 N HAZEN</t>
  </si>
  <si>
    <t>HAZEN</t>
  </si>
  <si>
    <t>800 WEST MOORE</t>
  </si>
  <si>
    <t>HEBER SPRINGS</t>
  </si>
  <si>
    <t>P.O. BOX 1000</t>
  </si>
  <si>
    <t>WILBURN</t>
  </si>
  <si>
    <t>11601 SR27</t>
  </si>
  <si>
    <t>HECTOR</t>
  </si>
  <si>
    <t>14582 HWY 44</t>
  </si>
  <si>
    <t>HELENA</t>
  </si>
  <si>
    <t>P.O. BOX 369</t>
  </si>
  <si>
    <t>P. O. BOX 38</t>
  </si>
  <si>
    <t>HERMITAGE</t>
  </si>
  <si>
    <t>P.O. BOX 180</t>
  </si>
  <si>
    <t>CHERRY VALLEY</t>
  </si>
  <si>
    <t>P.O. BOX 419</t>
  </si>
  <si>
    <t>HARDY</t>
  </si>
  <si>
    <t>4TH &amp; PINE/BOX489</t>
  </si>
  <si>
    <t>HOLLY GROVE</t>
  </si>
  <si>
    <t>117 E SECOND STREET</t>
  </si>
  <si>
    <t>HOPE</t>
  </si>
  <si>
    <t>205 ISBELL ST.</t>
  </si>
  <si>
    <t>HORATIO</t>
  </si>
  <si>
    <t>140 N. BORDER TERR.</t>
  </si>
  <si>
    <t>P. O.  BOX 4</t>
  </si>
  <si>
    <t>JESSIEVILLE</t>
  </si>
  <si>
    <t>ALICE/GIBSON STREETS</t>
  </si>
  <si>
    <t>HOXIE</t>
  </si>
  <si>
    <t>P.O. BOX 9</t>
  </si>
  <si>
    <t>HUGHES</t>
  </si>
  <si>
    <t>POBOX 826</t>
  </si>
  <si>
    <t>WEST MEMPHIS</t>
  </si>
  <si>
    <t>410 S. DIVISION ST.</t>
  </si>
  <si>
    <t>HUMPHREY</t>
  </si>
  <si>
    <t>104-B WAR EAGLE DR</t>
  </si>
  <si>
    <t>HUNTSVILLE</t>
  </si>
  <si>
    <t>HUTTIG</t>
  </si>
  <si>
    <t>P O BOX 446</t>
  </si>
  <si>
    <t>JASPER</t>
  </si>
  <si>
    <t>1307 FLINT STREET</t>
  </si>
  <si>
    <t>JUNCTION CITY</t>
  </si>
  <si>
    <t>800 RAIDER DRIVE</t>
  </si>
  <si>
    <t>SEARCY</t>
  </si>
  <si>
    <t>P O BOX 149</t>
  </si>
  <si>
    <t>KINGSTON</t>
  </si>
  <si>
    <t>KIRBY</t>
  </si>
  <si>
    <t>300 WOLF STREET</t>
  </si>
  <si>
    <t>PEARCY</t>
  </si>
  <si>
    <t>1110 SOUTH LAKESHORE</t>
  </si>
  <si>
    <t>LAKE VILLAGE</t>
  </si>
  <si>
    <t>2871 MALVERN AVENUE</t>
  </si>
  <si>
    <t>P O BOX 208</t>
  </si>
  <si>
    <t>LAMAR</t>
  </si>
  <si>
    <t>P. O. BOX 8</t>
  </si>
  <si>
    <t>LAVACA</t>
  </si>
  <si>
    <t>P.O. BOX 220</t>
  </si>
  <si>
    <t>LESLIE</t>
  </si>
  <si>
    <t>P.O. BOX 950</t>
  </si>
  <si>
    <t>LEWISVILLE</t>
  </si>
  <si>
    <t>105 EP ROTHROCK DR</t>
  </si>
  <si>
    <t>LINCOLN</t>
  </si>
  <si>
    <t>810 WEST MARKHAM STREET</t>
  </si>
  <si>
    <t>P O BOX 88</t>
  </si>
  <si>
    <t>LOCKESBURG</t>
  </si>
  <si>
    <t>P.O. BOX 740</t>
  </si>
  <si>
    <t>LONOKE</t>
  </si>
  <si>
    <t>LYNN</t>
  </si>
  <si>
    <t>292 E PRIDDY ST</t>
  </si>
  <si>
    <t>MAGAZINE</t>
  </si>
  <si>
    <t>HARVER HILL BOX 1</t>
  </si>
  <si>
    <t>1517 SOUTH MAIN ST</t>
  </si>
  <si>
    <t>300 GOLDSMITH</t>
  </si>
  <si>
    <t>MAMMOTH SPRING</t>
  </si>
  <si>
    <t>P O BOX 308</t>
  </si>
  <si>
    <t>MANSFIELD</t>
  </si>
  <si>
    <t>55 NORTH CAROLINA</t>
  </si>
  <si>
    <t>MARIANNA</t>
  </si>
  <si>
    <t>200 MANOR STREETS</t>
  </si>
  <si>
    <t>MARION</t>
  </si>
  <si>
    <t>4754 HIGHWAY 125 S.</t>
  </si>
  <si>
    <t>EVERTON</t>
  </si>
  <si>
    <t>406 ST. FRANCIS ST.</t>
  </si>
  <si>
    <t>MARKED TREE</t>
  </si>
  <si>
    <t>P.O. BOX 310</t>
  </si>
  <si>
    <t>MARSHALL</t>
  </si>
  <si>
    <t>P.O. BOX 1870</t>
  </si>
  <si>
    <t>MARVELL</t>
  </si>
  <si>
    <t>P.O. BOX 127</t>
  </si>
  <si>
    <t>MAYFLOWER</t>
  </si>
  <si>
    <t>P.O. BOX 499</t>
  </si>
  <si>
    <t>MAYNARD</t>
  </si>
  <si>
    <t>509 NORTH JACKSON</t>
  </si>
  <si>
    <t>MCCRORY</t>
  </si>
  <si>
    <t>409 OAK STREET</t>
  </si>
  <si>
    <t>MCGEHEE</t>
  </si>
  <si>
    <t>P.O. BOX 167</t>
  </si>
  <si>
    <t>MCNEIL</t>
  </si>
  <si>
    <t>308 N. WILK'S STREET</t>
  </si>
  <si>
    <t>MCRAE</t>
  </si>
  <si>
    <t>P.O. BOX 250</t>
  </si>
  <si>
    <t>MELBOURNE</t>
  </si>
  <si>
    <t>304 MENA STREET</t>
  </si>
  <si>
    <t>130 W BROWNING</t>
  </si>
  <si>
    <t>MINERAL SPRINGS</t>
  </si>
  <si>
    <t>935 SCOGIN DRIVE</t>
  </si>
  <si>
    <t>MOUNT HOLLY</t>
  </si>
  <si>
    <t>P.O. BOX 1230</t>
  </si>
  <si>
    <t>MOUNT IDA</t>
  </si>
  <si>
    <t>POB 40</t>
  </si>
  <si>
    <t>MT. JUDEA</t>
  </si>
  <si>
    <t>P.O. BOX 144</t>
  </si>
  <si>
    <t>MOUNT PLEASANT</t>
  </si>
  <si>
    <t>P.O. BOX 43</t>
  </si>
  <si>
    <t>MT. VERNON</t>
  </si>
  <si>
    <t>P.O. BOX 1</t>
  </si>
  <si>
    <t>MOUNTAIN PINE</t>
  </si>
  <si>
    <t>HC 71 BOX 159</t>
  </si>
  <si>
    <t>MT. VIEW</t>
  </si>
  <si>
    <t>129 HWY 71 SW</t>
  </si>
  <si>
    <t>MOUNTAINBURG</t>
  </si>
  <si>
    <t>DRAWER D</t>
  </si>
  <si>
    <t>MULBERRY</t>
  </si>
  <si>
    <t>P. O. BOX 339</t>
  </si>
  <si>
    <t>MURFREESBORO</t>
  </si>
  <si>
    <t>600 N. FOURTH</t>
  </si>
  <si>
    <t>NASHVILLE</t>
  </si>
  <si>
    <t>5690 HIGHWAY 9</t>
  </si>
  <si>
    <t>CENTER RIDGE</t>
  </si>
  <si>
    <t>4207 RACE STREET</t>
  </si>
  <si>
    <t>1502 N. HILL STREET</t>
  </si>
  <si>
    <t>NEWARK</t>
  </si>
  <si>
    <t>44 FIREBALL LANE</t>
  </si>
  <si>
    <t>NORFORK</t>
  </si>
  <si>
    <t>P.O. BOX 50</t>
  </si>
  <si>
    <t>NORPHLET</t>
  </si>
  <si>
    <t>UMPIRE</t>
  </si>
  <si>
    <t>2700 POPLAR STREET</t>
  </si>
  <si>
    <t>NORTH LITTLE ROCK</t>
  </si>
  <si>
    <t>GENERAL DELIVERY</t>
  </si>
  <si>
    <t>OARK</t>
  </si>
  <si>
    <t>P.O. BOX 150</t>
  </si>
  <si>
    <t>ODEN</t>
  </si>
  <si>
    <t>P.O. BOX 279</t>
  </si>
  <si>
    <t>OLA</t>
  </si>
  <si>
    <t>522 W. COLLEGE</t>
  </si>
  <si>
    <t>OMAHA</t>
  </si>
  <si>
    <t>2750 WEST SEMMES</t>
  </si>
  <si>
    <t>OSCEOLA</t>
  </si>
  <si>
    <t>166 SCHOOLHOUSE ROAD</t>
  </si>
  <si>
    <t>DONALDSON</t>
  </si>
  <si>
    <t>P.O. BOX 135</t>
  </si>
  <si>
    <t>OZARK</t>
  </si>
  <si>
    <t>BOX 350</t>
  </si>
  <si>
    <t>PANGBURN</t>
  </si>
  <si>
    <t>P. O. BOX 645</t>
  </si>
  <si>
    <t>PARIS</t>
  </si>
  <si>
    <t>401 PARKERS CHAPEL R</t>
  </si>
  <si>
    <t>P.O. BOX 861</t>
  </si>
  <si>
    <t>PARKIN</t>
  </si>
  <si>
    <t>P.O. BOX B</t>
  </si>
  <si>
    <t>CASA</t>
  </si>
  <si>
    <t>803 NORTH ASH</t>
  </si>
  <si>
    <t>PERRYVILLE</t>
  </si>
  <si>
    <t>P. O. 387</t>
  </si>
  <si>
    <t>PIGGOTT</t>
  </si>
  <si>
    <t>P.O. BOX 190</t>
  </si>
  <si>
    <t>PLAINVIEW</t>
  </si>
  <si>
    <t>RT 2 BOX 289</t>
  </si>
  <si>
    <t>2300 NORTH PARK</t>
  </si>
  <si>
    <t>POCAHONTAS</t>
  </si>
  <si>
    <t>5749 OAK RIDGE ROAD</t>
  </si>
  <si>
    <t>RAVENDEN SPRINGS</t>
  </si>
  <si>
    <t>63 WEST CEDAR STREET</t>
  </si>
  <si>
    <t>POTTSVILLE</t>
  </si>
  <si>
    <t>P.O. BOX 209 HWY 270</t>
  </si>
  <si>
    <t>POYEN</t>
  </si>
  <si>
    <t>824 NORTH MOCK</t>
  </si>
  <si>
    <t>PRAIRIE GROVE</t>
  </si>
  <si>
    <t>762 MARTIN STREET</t>
  </si>
  <si>
    <t>PRESCOTT</t>
  </si>
  <si>
    <t>P. O. BOX 8601</t>
  </si>
  <si>
    <t>P O BOX 178</t>
  </si>
  <si>
    <t>QUITMAN</t>
  </si>
  <si>
    <t>RISON</t>
  </si>
  <si>
    <t>212 SOUTH THIRD ST</t>
  </si>
  <si>
    <t>ROGERS</t>
  </si>
  <si>
    <t>124 SCHOOL ROAD</t>
  </si>
  <si>
    <t>ROSE BUD</t>
  </si>
  <si>
    <t>HC 64 SOUTH BOX 309A</t>
  </si>
  <si>
    <t>FOX</t>
  </si>
  <si>
    <t>P.O. BOX 928</t>
  </si>
  <si>
    <t>RUSSELLVILLE</t>
  </si>
  <si>
    <t>500 HIGH SCHOOL DR</t>
  </si>
  <si>
    <t>SALEM</t>
  </si>
  <si>
    <t>P.O. BOX 90</t>
  </si>
  <si>
    <t>SARATOGA</t>
  </si>
  <si>
    <t>P.O. BOX 4</t>
  </si>
  <si>
    <t>SCOTLAND</t>
  </si>
  <si>
    <t>P.O. BOX 86</t>
  </si>
  <si>
    <t>SCRANTON</t>
  </si>
  <si>
    <t>801 NORTH ELM</t>
  </si>
  <si>
    <t>P O BOX 10</t>
  </si>
  <si>
    <t>WITTS SPRINGS</t>
  </si>
  <si>
    <t>P.O. BOX 40</t>
  </si>
  <si>
    <t>SHIRLEY</t>
  </si>
  <si>
    <t>P. O. BOX 798</t>
  </si>
  <si>
    <t>SILOAM SPRINGS</t>
  </si>
  <si>
    <t>P.O. BOX 1080</t>
  </si>
  <si>
    <t>IMBODEN</t>
  </si>
  <si>
    <t>P.O. BOX 109</t>
  </si>
  <si>
    <t>SMACKOVER</t>
  </si>
  <si>
    <t>704 E CHURCH STEET</t>
  </si>
  <si>
    <t>MORRILTON</t>
  </si>
  <si>
    <t>70 SCOTT DRIVE</t>
  </si>
  <si>
    <t>RT 1 BOX 110</t>
  </si>
  <si>
    <t>BEE BRANCH</t>
  </si>
  <si>
    <t>P.O. BOX 37</t>
  </si>
  <si>
    <t>SPARKMAN</t>
  </si>
  <si>
    <t>633 HWY 355 WEST</t>
  </si>
  <si>
    <t>SPRINGDALE</t>
  </si>
  <si>
    <t>P.O. BOX 69</t>
  </si>
  <si>
    <t>ST. JOE</t>
  </si>
  <si>
    <t>P. O. BOX 125</t>
  </si>
  <si>
    <t>ST. PAUL</t>
  </si>
  <si>
    <t>P.O. BOX 309</t>
  </si>
  <si>
    <t>STAMPS</t>
  </si>
  <si>
    <t>P.O. BOX 427</t>
  </si>
  <si>
    <t>STEPHENS</t>
  </si>
  <si>
    <t>STRAWBERRY</t>
  </si>
  <si>
    <t>P.O. BOX 735</t>
  </si>
  <si>
    <t>STRONG</t>
  </si>
  <si>
    <t>STUTTGART</t>
  </si>
  <si>
    <t>480 N MAIN</t>
  </si>
  <si>
    <t>SULPHUR ROCK</t>
  </si>
  <si>
    <t>P.O. BOX 99</t>
  </si>
  <si>
    <t>SWIFTON</t>
  </si>
  <si>
    <t>506 EAST PINE STREET</t>
  </si>
  <si>
    <t>TAYLOR</t>
  </si>
  <si>
    <t>5413 W KINGSHIGHWAY</t>
  </si>
  <si>
    <t>P.O. BOX 9050</t>
  </si>
  <si>
    <t>DOWELL AVENUE</t>
  </si>
  <si>
    <t>TUCKERMAN</t>
  </si>
  <si>
    <t>TURRELL</t>
  </si>
  <si>
    <t>HWY 263 P.O. BOX 6</t>
  </si>
  <si>
    <t>TIMBO</t>
  </si>
  <si>
    <t>VALLEY SPRINGS</t>
  </si>
  <si>
    <t>2118 VALLEY VIEW DR</t>
  </si>
  <si>
    <t>2221 POINTER TRAIL</t>
  </si>
  <si>
    <t>VAN BUREN</t>
  </si>
  <si>
    <t>COVE</t>
  </si>
  <si>
    <t>P. O. BOX 160</t>
  </si>
  <si>
    <t>VILONIA</t>
  </si>
  <si>
    <t>P.O. BOX 380</t>
  </si>
  <si>
    <t>VIOLA</t>
  </si>
  <si>
    <t>WALDO</t>
  </si>
  <si>
    <t>P O BOX 1397</t>
  </si>
  <si>
    <t>WALDRON</t>
  </si>
  <si>
    <t>655 HWY 79 SOUTH</t>
  </si>
  <si>
    <t>508 EAST FREE STREET</t>
  </si>
  <si>
    <t>WALNUT RIDGE</t>
  </si>
  <si>
    <t>351 SOUTH HWY 71</t>
  </si>
  <si>
    <t>WINSLOW</t>
  </si>
  <si>
    <t>4100 CAMDEN ROAD</t>
  </si>
  <si>
    <t>313 GARFIELD</t>
  </si>
  <si>
    <t>WEINER</t>
  </si>
  <si>
    <t>359 SCHOOL AVE</t>
  </si>
  <si>
    <t>WEST FORK</t>
  </si>
  <si>
    <t>P.O. BOX 189</t>
  </si>
  <si>
    <t>COAL HILL</t>
  </si>
  <si>
    <t>7295 GREERS FERRY RD</t>
  </si>
  <si>
    <t>GREERS FERRY</t>
  </si>
  <si>
    <t>300 SCHOOL STREET</t>
  </si>
  <si>
    <t>WESTERN GROVE</t>
  </si>
  <si>
    <t>1020 WEST HOLLAND</t>
  </si>
  <si>
    <t>WHITE HALL</t>
  </si>
  <si>
    <t>P.O. DRAWER C</t>
  </si>
  <si>
    <t>WICKES</t>
  </si>
  <si>
    <t>P.O. BOX 137</t>
  </si>
  <si>
    <t>WILLIFORD</t>
  </si>
  <si>
    <t>2436 HWY 95</t>
  </si>
  <si>
    <t>HATTIEVILLE</t>
  </si>
  <si>
    <t>6760 HWY 15</t>
  </si>
  <si>
    <t>1300 N FALLS BLVD.</t>
  </si>
  <si>
    <t>WYNNE</t>
  </si>
  <si>
    <t>1124 NORTH PANTHER AVENUE</t>
  </si>
  <si>
    <t>YELLVILLE</t>
  </si>
  <si>
    <t>RIVERSIDE</t>
  </si>
  <si>
    <t>MIDLAND</t>
  </si>
  <si>
    <t>IZARD CTY CONSOLIDATED</t>
  </si>
  <si>
    <t>DEPT OF CORRECTIONS</t>
  </si>
  <si>
    <t>NEVADA</t>
  </si>
  <si>
    <t>AR SCHOOL FOR THE BLIND</t>
  </si>
  <si>
    <t>AR SCHOOL FOR THE DEAF</t>
  </si>
  <si>
    <t>WESTERN YELL COUNTY</t>
  </si>
  <si>
    <t>SO MISS COUNTY</t>
  </si>
  <si>
    <t>EAST POINSETT COUNTY</t>
  </si>
  <si>
    <t>PALESTINE-WHEATLEY</t>
  </si>
  <si>
    <t>ACORN</t>
  </si>
  <si>
    <t>ALREAD</t>
  </si>
  <si>
    <t>ALTHEIMER UNIFIED</t>
  </si>
  <si>
    <t>ALTUS-DENNING</t>
  </si>
  <si>
    <t>BARTON-LEXA</t>
  </si>
  <si>
    <t>BIGGERS-REYNO</t>
  </si>
  <si>
    <t>BRIGHT STAR</t>
  </si>
  <si>
    <t>BUFFALO ISLAND CENTRAL</t>
  </si>
  <si>
    <t>CADDO HILLS</t>
  </si>
  <si>
    <t>WESTSIDE</t>
  </si>
  <si>
    <t>GENOA CENTRAL</t>
  </si>
  <si>
    <t>WHITE COUNTY CENTRAL</t>
  </si>
  <si>
    <t>CLAY COUNTY CENTRAL</t>
  </si>
  <si>
    <t>CORD-CHARLOTTE</t>
  </si>
  <si>
    <t>COUNTY LINE</t>
  </si>
  <si>
    <t>CUTTER MORNING STAR</t>
  </si>
  <si>
    <t>DELTA SPECIAL</t>
  </si>
  <si>
    <t>DOLLARWAY</t>
  </si>
  <si>
    <t>DREW CENTRAL</t>
  </si>
  <si>
    <t>EAST END</t>
  </si>
  <si>
    <t>UNION</t>
  </si>
  <si>
    <t>CAMDEN FAIRVIEW</t>
  </si>
  <si>
    <t>FOUNTAIN LAKE</t>
  </si>
  <si>
    <t>FOURCHE VALLEY</t>
  </si>
  <si>
    <t>GLEN ROSE</t>
  </si>
  <si>
    <t>CENTERPOINT</t>
  </si>
  <si>
    <t>GUY-PERKINS</t>
  </si>
  <si>
    <t>HARMONY GROVE</t>
  </si>
  <si>
    <t>WILBURN PUBLIC</t>
  </si>
  <si>
    <t>LAKEVIEW</t>
  </si>
  <si>
    <t>HELENA-W. HELENA</t>
  </si>
  <si>
    <t>CROSS COUNTY</t>
  </si>
  <si>
    <t>HIGHLAND</t>
  </si>
  <si>
    <t>HOXIE CONSOLIDATED</t>
  </si>
  <si>
    <t>RIVERVIEW</t>
  </si>
  <si>
    <t>LAKE HAMILTON</t>
  </si>
  <si>
    <t>LAKESIDE</t>
  </si>
  <si>
    <t>MAGNET COVE</t>
  </si>
  <si>
    <t>MALVERN SPECIAL</t>
  </si>
  <si>
    <t>LEE COUNTY</t>
  </si>
  <si>
    <t>MARION COUNTY RURAL</t>
  </si>
  <si>
    <t>MT.VERNON-ENOLA</t>
  </si>
  <si>
    <t>MOUNTAIN VIEW</t>
  </si>
  <si>
    <t>NEMO VISTA</t>
  </si>
  <si>
    <t>NETTLETON</t>
  </si>
  <si>
    <t>OUACHITA</t>
  </si>
  <si>
    <t>PARKERS CHAPEL</t>
  </si>
  <si>
    <t>PERRY-CASA</t>
  </si>
  <si>
    <t>PLAINVIEW-ROVER</t>
  </si>
  <si>
    <t>PLEASANT VIEW</t>
  </si>
  <si>
    <t>RANDOLPH COUNTY</t>
  </si>
  <si>
    <t>PULASKI CO. SPEC.</t>
  </si>
  <si>
    <t>RURAL SPECIAL</t>
  </si>
  <si>
    <t>SLOAN-HENDRIX</t>
  </si>
  <si>
    <t>SOUTH CONWAY COUNTY</t>
  </si>
  <si>
    <t>SOUTHSIDE</t>
  </si>
  <si>
    <t>SOUTH SIDE BEE BRANCH</t>
  </si>
  <si>
    <t>SPRING HILL</t>
  </si>
  <si>
    <t>RIVER VALLEY</t>
  </si>
  <si>
    <t>GREENE COUNTY TECH</t>
  </si>
  <si>
    <t>JACKSON COUNTY</t>
  </si>
  <si>
    <t>STONE COUNTY</t>
  </si>
  <si>
    <t>VALLEY VIEW</t>
  </si>
  <si>
    <t>VAN-COVE</t>
  </si>
  <si>
    <t>WALKER</t>
  </si>
  <si>
    <t>WATSON CHAPEL</t>
  </si>
  <si>
    <t>WEST SIDE</t>
  </si>
  <si>
    <t>WONDERVIEW</t>
  </si>
  <si>
    <t>WOODLAWN</t>
  </si>
  <si>
    <t>WYNNE PUBLIC</t>
  </si>
  <si>
    <t>YELLVILLE-SUMMIT</t>
  </si>
  <si>
    <t>2,6,8</t>
  </si>
  <si>
    <t>4,8</t>
  </si>
  <si>
    <t>3,N</t>
  </si>
  <si>
    <t>2,4</t>
  </si>
  <si>
    <t>2,8</t>
  </si>
  <si>
    <t>3,8</t>
  </si>
  <si>
    <t>2,4,8</t>
  </si>
  <si>
    <t>Missing</t>
  </si>
  <si>
    <t>Does each school have a locale code of 7 or 8? (YES/NO)</t>
  </si>
  <si>
    <t>Is the LEA defined as rural by the State? (YES/NO/NA)</t>
  </si>
  <si>
    <t xml:space="preserve">
Average Daily Attendance</t>
  </si>
  <si>
    <t>Is county population density less than 10 persons/sq. mile (YES/NO/NA)</t>
  </si>
  <si>
    <t>na</t>
  </si>
  <si>
    <t>yes</t>
  </si>
  <si>
    <t>no</t>
  </si>
  <si>
    <t>SRSA Rural Check</t>
  </si>
  <si>
    <t>SRSA Size Check</t>
  </si>
  <si>
    <t>SRSA eligible</t>
  </si>
  <si>
    <t>SRSA YES check</t>
  </si>
  <si>
    <t>RLISP poverty check</t>
  </si>
  <si>
    <t>RLISP locale code</t>
  </si>
  <si>
    <t>Initial RSLIP eligible</t>
  </si>
  <si>
    <t>SRSA eligible instead</t>
  </si>
  <si>
    <t>RLISP eligible</t>
  </si>
  <si>
    <t>Double program</t>
  </si>
  <si>
    <t>Check on SRSA YES</t>
  </si>
  <si>
    <t>Check on RLISP YES</t>
  </si>
  <si>
    <t>20% check</t>
  </si>
  <si>
    <t>Sum of allocations in FY 2001
for applicable programs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</si>
  <si>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</si>
  <si>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</si>
  <si>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FISCAL YEAR 2002 SPREADSHEET FOR SMALL, RURAL SCHOOL ACHIEVEMENT PROGRAM</t>
  </si>
  <si>
    <t>FISCAL YEAR 2002 SPREADSHEET FOR RURAL LOW-INCOME SCHOOL PROGRAM</t>
  </si>
  <si>
    <t>ALLOCATION FORMULA:
Each State will receive an amount equal to its share of the total number of students in ADA in all eligible districts nationally.  
States may award the funds competitively, by a formula based on ADA or some other formula that more effectively targets poverty.</t>
  </si>
  <si>
    <t>LEAs ELIGIBLE  FOR THE RURAL LOW-INCOME PROGRAM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</si>
</sst>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_(* #,##0.0_);_(* \(#,##0.0\);_(* &quot;-&quot;??_);_(@_)"/>
    <numFmt numFmtId="168" formatCode="_(* #,##0_);_(* \(#,##0\);_(* &quot;-&quot;??_);_(@_)"/>
    <numFmt numFmtId="169" formatCode="00"/>
    <numFmt numFmtId="170" formatCode="&quot;$&quot;#,##0.00"/>
    <numFmt numFmtId="171" formatCode="&quot;$&quot;#,##0"/>
  </numFmts>
  <fonts count="8">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12"/>
      <name val="Arial"/>
      <family val="2"/>
    </font>
    <font>
      <sz val="9"/>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8"/>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1" fontId="0" fillId="0" borderId="0">
      <alignment/>
      <protection/>
    </xf>
    <xf numFmtId="9" fontId="0" fillId="0" borderId="0" applyFont="0" applyFill="0" applyBorder="0" applyAlignment="0" applyProtection="0"/>
  </cellStyleXfs>
  <cellXfs count="48">
    <xf numFmtId="0" fontId="0" fillId="0" borderId="0" xfId="0" applyAlignment="1">
      <alignment/>
    </xf>
    <xf numFmtId="164" fontId="0" fillId="0" borderId="0" xfId="0" applyNumberFormat="1" applyAlignment="1">
      <alignment/>
    </xf>
    <xf numFmtId="168" fontId="0" fillId="0" borderId="0" xfId="15" applyNumberFormat="1" applyAlignment="1" applyProtection="1">
      <alignment/>
      <protection locked="0"/>
    </xf>
    <xf numFmtId="0" fontId="0" fillId="0" borderId="0" xfId="0" applyAlignment="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166" fontId="0" fillId="0" borderId="0" xfId="0" applyNumberFormat="1" applyAlignment="1">
      <alignment horizontal="center"/>
    </xf>
    <xf numFmtId="0" fontId="1" fillId="2" borderId="1" xfId="0" applyFont="1" applyFill="1" applyBorder="1" applyAlignment="1">
      <alignment horizontal="left" textRotation="90" wrapText="1"/>
    </xf>
    <xf numFmtId="164"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8" fontId="1" fillId="0" borderId="2" xfId="15" applyNumberFormat="1" applyFont="1" applyFill="1" applyBorder="1" applyAlignment="1" applyProtection="1">
      <alignment horizontal="left" textRotation="75" wrapText="1"/>
      <protection locked="0"/>
    </xf>
    <xf numFmtId="0" fontId="1" fillId="0" borderId="2" xfId="0" applyFont="1" applyBorder="1" applyAlignment="1" applyProtection="1">
      <alignment horizontal="left" textRotation="75" wrapText="1"/>
      <protection locked="0"/>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0" borderId="0" xfId="0" applyNumberFormat="1" applyFont="1" applyAlignment="1">
      <alignment horizontal="center"/>
    </xf>
    <xf numFmtId="0" fontId="0" fillId="0" borderId="0" xfId="0" applyAlignment="1" applyProtection="1">
      <alignment/>
      <protection locked="0"/>
    </xf>
    <xf numFmtId="169" fontId="1" fillId="2" borderId="1" xfId="0" applyNumberFormat="1" applyFont="1" applyFill="1" applyBorder="1" applyAlignment="1" applyProtection="1">
      <alignment horizontal="left" wrapText="1"/>
      <protection locked="0"/>
    </xf>
    <xf numFmtId="0" fontId="1" fillId="2" borderId="3" xfId="0" applyNumberFormat="1" applyFont="1" applyFill="1" applyBorder="1" applyAlignment="1" applyProtection="1">
      <alignment horizontal="center"/>
      <protection locked="0"/>
    </xf>
    <xf numFmtId="165" fontId="1" fillId="0" borderId="0" xfId="0" applyNumberFormat="1" applyFont="1" applyAlignment="1" applyProtection="1">
      <alignment/>
      <protection locked="0"/>
    </xf>
    <xf numFmtId="0" fontId="1" fillId="2" borderId="1" xfId="0" applyFont="1" applyFill="1" applyBorder="1" applyAlignment="1" applyProtection="1">
      <alignment horizontal="left" wrapText="1"/>
      <protection locked="0"/>
    </xf>
    <xf numFmtId="165" fontId="0" fillId="0" borderId="0" xfId="0" applyNumberFormat="1" applyAlignment="1" applyProtection="1">
      <alignment/>
      <protection locked="0"/>
    </xf>
    <xf numFmtId="0" fontId="0" fillId="0" borderId="0" xfId="0" applyBorder="1" applyAlignment="1">
      <alignment horizontal="right" textRotation="90"/>
    </xf>
    <xf numFmtId="0" fontId="1" fillId="0" borderId="0" xfId="0" applyNumberFormat="1" applyFont="1" applyAlignment="1">
      <alignment horizontal="right"/>
    </xf>
    <xf numFmtId="0" fontId="0" fillId="0" borderId="0" xfId="0" applyFont="1" applyAlignment="1" applyProtection="1">
      <alignment/>
      <protection locked="0"/>
    </xf>
    <xf numFmtId="165" fontId="0" fillId="0" borderId="0" xfId="0" applyNumberFormat="1" applyFont="1" applyAlignment="1" applyProtection="1">
      <alignment/>
      <protection locked="0"/>
    </xf>
    <xf numFmtId="0" fontId="0" fillId="0" borderId="0" xfId="0" applyFont="1" applyAlignment="1">
      <alignment/>
    </xf>
    <xf numFmtId="0" fontId="0" fillId="0" borderId="0" xfId="0" applyFont="1" applyAlignment="1">
      <alignment horizontal="center"/>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166" fontId="0" fillId="0" borderId="0" xfId="0" applyNumberFormat="1" applyFont="1" applyAlignment="1">
      <alignment horizontal="center"/>
    </xf>
    <xf numFmtId="168" fontId="0" fillId="0" borderId="0" xfId="15" applyNumberFormat="1" applyFont="1" applyAlignment="1" applyProtection="1">
      <alignment/>
      <protection locked="0"/>
    </xf>
    <xf numFmtId="171" fontId="0" fillId="0" borderId="0" xfId="21" applyNumberFormat="1" applyFont="1">
      <alignment/>
      <protection/>
    </xf>
    <xf numFmtId="171" fontId="0" fillId="0" borderId="0" xfId="0" applyNumberFormat="1" applyFont="1" applyAlignment="1" applyProtection="1">
      <alignment/>
      <protection locked="0"/>
    </xf>
    <xf numFmtId="171" fontId="0" fillId="0" borderId="0" xfId="0" applyNumberFormat="1" applyFont="1" applyAlignment="1" applyProtection="1">
      <alignment horizontal="right"/>
      <protection locked="0"/>
    </xf>
    <xf numFmtId="0" fontId="0" fillId="0" borderId="0" xfId="0" applyFont="1" applyAlignment="1">
      <alignment horizontal="right"/>
    </xf>
    <xf numFmtId="168" fontId="0" fillId="0" borderId="0" xfId="15" applyNumberFormat="1" applyFont="1" applyBorder="1" applyAlignment="1" applyProtection="1">
      <alignment/>
      <protection locked="0"/>
    </xf>
    <xf numFmtId="0" fontId="1" fillId="2" borderId="2" xfId="0" applyFont="1" applyFill="1" applyBorder="1" applyAlignment="1">
      <alignment wrapText="1"/>
    </xf>
    <xf numFmtId="0" fontId="1" fillId="2" borderId="2" xfId="0" applyNumberFormat="1" applyFont="1" applyFill="1" applyBorder="1" applyAlignment="1" applyProtection="1">
      <alignment horizontal="center"/>
      <protection locked="0"/>
    </xf>
    <xf numFmtId="168" fontId="1" fillId="2" borderId="2" xfId="15" applyNumberFormat="1" applyFont="1" applyFill="1" applyBorder="1" applyAlignment="1" applyProtection="1">
      <alignment horizontal="left" wrapText="1"/>
      <protection locked="0"/>
    </xf>
    <xf numFmtId="3" fontId="0" fillId="0" borderId="4" xfId="0" applyNumberFormat="1" applyFont="1" applyFill="1" applyBorder="1" applyAlignment="1" applyProtection="1">
      <alignment horizontal="right" wrapText="1"/>
      <protection locked="0"/>
    </xf>
    <xf numFmtId="165" fontId="6" fillId="0" borderId="0" xfId="0" applyNumberFormat="1" applyFont="1" applyAlignment="1">
      <alignment vertical="center"/>
    </xf>
    <xf numFmtId="3" fontId="0" fillId="0" borderId="0" xfId="0" applyNumberFormat="1" applyFont="1" applyFill="1" applyBorder="1" applyAlignment="1" applyProtection="1">
      <alignment horizontal="right" wrapText="1"/>
      <protection locked="0"/>
    </xf>
    <xf numFmtId="4" fontId="7" fillId="0" borderId="4" xfId="0" applyNumberFormat="1" applyFont="1" applyFill="1" applyBorder="1" applyAlignment="1" applyProtection="1">
      <alignment horizontal="right" wrapText="1"/>
      <protection locked="0"/>
    </xf>
    <xf numFmtId="165" fontId="5" fillId="0" borderId="0" xfId="0" applyNumberFormat="1" applyFont="1" applyAlignment="1" applyProtection="1">
      <alignment wrapText="1"/>
      <protection locked="0"/>
    </xf>
    <xf numFmtId="0" fontId="4"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rkansa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69"/>
  <sheetViews>
    <sheetView workbookViewId="0" topLeftCell="A1">
      <pane xSplit="8" ySplit="4" topLeftCell="R5" activePane="bottomRight" state="frozen"/>
      <selection pane="topLeft" activeCell="A1" sqref="A1"/>
      <selection pane="topRight" activeCell="I1" sqref="I1"/>
      <selection pane="bottomLeft" activeCell="A5" sqref="A5"/>
      <selection pane="bottomRight" activeCell="C3" sqref="C3"/>
    </sheetView>
  </sheetViews>
  <sheetFormatPr defaultColWidth="9.140625" defaultRowHeight="12.75"/>
  <cols>
    <col min="1" max="1" width="9.140625" style="23" customWidth="1"/>
    <col min="2" max="2" width="9.140625" style="18" customWidth="1"/>
    <col min="3" max="3" width="26.8515625" style="18" bestFit="1" customWidth="1"/>
    <col min="4" max="4" width="33.421875" style="0" hidden="1" customWidth="1"/>
    <col min="5" max="5" width="20.421875" style="0" hidden="1" customWidth="1"/>
    <col min="6" max="6" width="0" style="0" hidden="1" customWidth="1"/>
    <col min="7" max="7" width="0" style="1" hidden="1" customWidth="1"/>
    <col min="8" max="8" width="11.7109375" style="0" hidden="1" customWidth="1"/>
    <col min="9" max="10" width="6.57421875" style="3" bestFit="1" customWidth="1"/>
    <col min="11" max="11" width="6.57421875" style="4" bestFit="1" customWidth="1"/>
    <col min="12" max="12" width="9.28125" style="2" customWidth="1"/>
    <col min="13" max="13" width="9.140625" style="4" bestFit="1" customWidth="1"/>
    <col min="14" max="14" width="6.57421875" style="5" bestFit="1" customWidth="1"/>
    <col min="15" max="15" width="6.57421875" style="5" hidden="1" customWidth="1"/>
    <col min="16" max="16" width="7.57421875" style="6" bestFit="1" customWidth="1"/>
    <col min="17" max="17" width="7.57421875" style="3" bestFit="1" customWidth="1"/>
    <col min="18" max="18" width="6.57421875" style="3" bestFit="1" customWidth="1"/>
    <col min="19" max="19" width="6.57421875" style="5" bestFit="1" customWidth="1"/>
    <col min="20" max="23" width="9.28125" style="2" customWidth="1"/>
    <col min="24" max="36" width="0" style="0" hidden="1" customWidth="1"/>
  </cols>
  <sheetData>
    <row r="1" ht="12.75" customHeight="1">
      <c r="A1" s="21" t="s">
        <v>13</v>
      </c>
    </row>
    <row r="2" ht="12.75" customHeight="1">
      <c r="A2" s="21" t="s">
        <v>24</v>
      </c>
    </row>
    <row r="3" spans="1:36" s="13" customFormat="1" ht="176.25" customHeight="1">
      <c r="A3" s="22" t="s">
        <v>22</v>
      </c>
      <c r="B3" s="19" t="s">
        <v>3</v>
      </c>
      <c r="C3" s="22" t="s">
        <v>4</v>
      </c>
      <c r="D3" s="7" t="s">
        <v>5</v>
      </c>
      <c r="E3" s="7" t="s">
        <v>6</v>
      </c>
      <c r="F3" s="7" t="s">
        <v>7</v>
      </c>
      <c r="G3" s="8" t="s">
        <v>8</v>
      </c>
      <c r="H3" s="7" t="s">
        <v>9</v>
      </c>
      <c r="I3" s="9" t="s">
        <v>10</v>
      </c>
      <c r="J3" s="9" t="s">
        <v>696</v>
      </c>
      <c r="K3" s="10" t="s">
        <v>697</v>
      </c>
      <c r="L3" s="11" t="s">
        <v>698</v>
      </c>
      <c r="M3" s="10" t="s">
        <v>699</v>
      </c>
      <c r="N3" s="10" t="s">
        <v>14</v>
      </c>
      <c r="O3" s="10" t="s">
        <v>15</v>
      </c>
      <c r="P3" s="9" t="s">
        <v>11</v>
      </c>
      <c r="Q3" s="9" t="s">
        <v>12</v>
      </c>
      <c r="R3" s="9" t="s">
        <v>16</v>
      </c>
      <c r="S3" s="10" t="s">
        <v>21</v>
      </c>
      <c r="T3" s="12" t="s">
        <v>17</v>
      </c>
      <c r="U3" s="12" t="s">
        <v>18</v>
      </c>
      <c r="V3" s="12" t="s">
        <v>19</v>
      </c>
      <c r="W3" s="12" t="s">
        <v>20</v>
      </c>
      <c r="X3" s="24" t="s">
        <v>703</v>
      </c>
      <c r="Y3" s="24" t="s">
        <v>704</v>
      </c>
      <c r="Z3" s="24" t="s">
        <v>705</v>
      </c>
      <c r="AA3" s="24" t="s">
        <v>706</v>
      </c>
      <c r="AB3" s="24" t="s">
        <v>707</v>
      </c>
      <c r="AC3" s="24" t="s">
        <v>708</v>
      </c>
      <c r="AD3" s="24" t="s">
        <v>709</v>
      </c>
      <c r="AE3" s="24" t="s">
        <v>710</v>
      </c>
      <c r="AF3" s="24" t="s">
        <v>711</v>
      </c>
      <c r="AG3" s="24" t="s">
        <v>712</v>
      </c>
      <c r="AH3" s="24" t="s">
        <v>713</v>
      </c>
      <c r="AI3" s="24" t="s">
        <v>714</v>
      </c>
      <c r="AJ3" s="24" t="s">
        <v>715</v>
      </c>
    </row>
    <row r="4" spans="1:33" s="17" customFormat="1" ht="12.75">
      <c r="A4" s="20">
        <v>1</v>
      </c>
      <c r="B4" s="20">
        <v>2</v>
      </c>
      <c r="C4" s="20">
        <v>3</v>
      </c>
      <c r="D4" s="14"/>
      <c r="E4" s="14"/>
      <c r="F4" s="14"/>
      <c r="G4" s="14"/>
      <c r="H4" s="14"/>
      <c r="I4" s="14">
        <v>4</v>
      </c>
      <c r="J4" s="14">
        <v>5</v>
      </c>
      <c r="K4" s="15">
        <v>6</v>
      </c>
      <c r="L4" s="15">
        <v>7</v>
      </c>
      <c r="M4" s="15">
        <v>8</v>
      </c>
      <c r="N4" s="16">
        <v>9</v>
      </c>
      <c r="O4" s="16">
        <v>10</v>
      </c>
      <c r="P4" s="14">
        <v>11</v>
      </c>
      <c r="Q4" s="14">
        <v>12</v>
      </c>
      <c r="R4" s="14">
        <v>13</v>
      </c>
      <c r="S4" s="16">
        <v>14</v>
      </c>
      <c r="T4" s="15">
        <v>15</v>
      </c>
      <c r="U4" s="15">
        <v>16</v>
      </c>
      <c r="V4" s="15">
        <v>17</v>
      </c>
      <c r="W4" s="15">
        <v>18</v>
      </c>
      <c r="X4" s="25"/>
      <c r="Y4" s="25"/>
      <c r="Z4" s="25"/>
      <c r="AA4" s="25"/>
      <c r="AB4" s="25"/>
      <c r="AC4" s="25"/>
      <c r="AD4" s="25"/>
      <c r="AE4" s="25"/>
      <c r="AF4" s="25"/>
      <c r="AG4" s="25"/>
    </row>
    <row r="5" spans="1:36" s="28" customFormat="1" ht="12.75">
      <c r="A5" s="27">
        <v>500001</v>
      </c>
      <c r="B5" s="26">
        <v>101000</v>
      </c>
      <c r="C5" s="26" t="s">
        <v>26</v>
      </c>
      <c r="D5" s="28" t="s">
        <v>25</v>
      </c>
      <c r="E5" s="28" t="s">
        <v>26</v>
      </c>
      <c r="F5" s="28">
        <v>72042</v>
      </c>
      <c r="G5" s="28">
        <v>1826</v>
      </c>
      <c r="H5" s="28">
        <v>8709463576</v>
      </c>
      <c r="I5" s="29">
        <v>6</v>
      </c>
      <c r="J5" s="29" t="s">
        <v>0</v>
      </c>
      <c r="K5" s="30"/>
      <c r="L5" s="42">
        <v>1125.07</v>
      </c>
      <c r="M5" s="30" t="s">
        <v>702</v>
      </c>
      <c r="N5" s="31" t="s">
        <v>702</v>
      </c>
      <c r="O5" s="31"/>
      <c r="P5" s="32">
        <v>27.05530642750374</v>
      </c>
      <c r="Q5" s="29" t="str">
        <f aca="true" t="shared" si="0" ref="Q5:Q25">IF(P5&lt;20,"NO","YES")</f>
        <v>YES</v>
      </c>
      <c r="R5" s="29" t="s">
        <v>1</v>
      </c>
      <c r="S5" s="31" t="s">
        <v>701</v>
      </c>
      <c r="T5" s="33">
        <v>7920</v>
      </c>
      <c r="U5" s="34">
        <v>5232.608568</v>
      </c>
      <c r="V5" s="35">
        <v>7053</v>
      </c>
      <c r="W5" s="36">
        <v>48984</v>
      </c>
      <c r="X5" s="37">
        <f>IF(OR(J5="YES",K5="YES"),1,0)</f>
        <v>0</v>
      </c>
      <c r="Y5" s="37">
        <f>IF(OR(L5&lt;600,M5="YES"),1,0)</f>
        <v>0</v>
      </c>
      <c r="Z5" s="37">
        <f>IF(AND(X5=1,Y5=1),"ELIGIBLE",0)</f>
        <v>0</v>
      </c>
      <c r="AA5" s="37">
        <f>IF(AND(Z5="ELIGIBLE",N5="YES"),"OKAY",0)</f>
        <v>0</v>
      </c>
      <c r="AB5" s="37">
        <f>IF(AND(P5&gt;=20,Q5="YES"),1,0)</f>
        <v>1</v>
      </c>
      <c r="AC5" s="37">
        <f>IF(R5="YES",1,0)</f>
        <v>1</v>
      </c>
      <c r="AD5" s="37" t="str">
        <f>IF(AND(AB5=1,AC5=1),"CHECK",0)</f>
        <v>CHECK</v>
      </c>
      <c r="AE5" s="37">
        <f>IF(AND(Z5="ELIGIBLE",AD5="CHECK"),"SRSA",0)</f>
        <v>0</v>
      </c>
      <c r="AF5" s="37" t="str">
        <f>IF(AND(AD5="CHECK",AE5=0),"RLISP",0)</f>
        <v>RLISP</v>
      </c>
      <c r="AG5" s="37">
        <f>IF(AND(AA5="OKAY",AF5="RLISP"),"NO",0)</f>
        <v>0</v>
      </c>
      <c r="AH5" s="28">
        <f>IF(AND(OR(X5=0,Y5=0),(N5="YES")),"TROUBLE",0)</f>
        <v>0</v>
      </c>
      <c r="AI5" s="28">
        <f>IF(AND(OR(AB5=0,AC5=0),(S5="YES")),"TROUBLE",0)</f>
        <v>0</v>
      </c>
      <c r="AJ5" s="28">
        <f>IF(AND(AND(AD5=0,P5&gt;=19.95),(S5=1)),"PROBLEM",0)</f>
        <v>0</v>
      </c>
    </row>
    <row r="6" spans="1:36" s="28" customFormat="1" ht="12.75">
      <c r="A6" s="27">
        <v>506570</v>
      </c>
      <c r="B6" s="26">
        <v>102000</v>
      </c>
      <c r="C6" s="26" t="s">
        <v>283</v>
      </c>
      <c r="D6" s="28" t="s">
        <v>282</v>
      </c>
      <c r="E6" s="28" t="s">
        <v>283</v>
      </c>
      <c r="F6" s="28">
        <v>72055</v>
      </c>
      <c r="G6" s="28">
        <v>179</v>
      </c>
      <c r="H6" s="28">
        <v>8705482281</v>
      </c>
      <c r="I6" s="29">
        <v>7</v>
      </c>
      <c r="J6" s="29" t="s">
        <v>1</v>
      </c>
      <c r="K6" s="30" t="s">
        <v>700</v>
      </c>
      <c r="L6" s="42">
        <v>224.1</v>
      </c>
      <c r="M6" s="30" t="s">
        <v>700</v>
      </c>
      <c r="N6" s="31" t="s">
        <v>701</v>
      </c>
      <c r="O6" s="31"/>
      <c r="P6" s="32">
        <v>23.104693140794225</v>
      </c>
      <c r="Q6" s="29" t="str">
        <f t="shared" si="0"/>
        <v>YES</v>
      </c>
      <c r="R6" s="29" t="s">
        <v>1</v>
      </c>
      <c r="S6" s="31" t="s">
        <v>702</v>
      </c>
      <c r="T6" s="33">
        <v>1365</v>
      </c>
      <c r="U6" s="34">
        <v>1140.672456</v>
      </c>
      <c r="V6" s="35">
        <v>1537.4784852</v>
      </c>
      <c r="W6" s="36">
        <v>8984</v>
      </c>
      <c r="X6" s="37">
        <f aca="true" t="shared" si="1" ref="X6:X129">IF(OR(J6="YES",K6="YES"),1,0)</f>
        <v>1</v>
      </c>
      <c r="Y6" s="37">
        <f aca="true" t="shared" si="2" ref="Y6:Y129">IF(OR(L6&lt;600,M6="YES"),1,0)</f>
        <v>1</v>
      </c>
      <c r="Z6" s="37" t="str">
        <f aca="true" t="shared" si="3" ref="Z6:Z129">IF(AND(X6=1,Y6=1),"ELIGIBLE",0)</f>
        <v>ELIGIBLE</v>
      </c>
      <c r="AA6" s="37" t="str">
        <f aca="true" t="shared" si="4" ref="AA6:AA129">IF(AND(Z6="ELIGIBLE",N6="YES"),"OKAY",0)</f>
        <v>OKAY</v>
      </c>
      <c r="AB6" s="37">
        <f aca="true" t="shared" si="5" ref="AB6:AB129">IF(AND(P6&gt;=20,Q6="YES"),1,0)</f>
        <v>1</v>
      </c>
      <c r="AC6" s="37">
        <f aca="true" t="shared" si="6" ref="AC6:AC129">IF(R6="YES",1,0)</f>
        <v>1</v>
      </c>
      <c r="AD6" s="37" t="str">
        <f aca="true" t="shared" si="7" ref="AD6:AD129">IF(AND(AB6=1,AC6=1),"CHECK",0)</f>
        <v>CHECK</v>
      </c>
      <c r="AE6" s="37" t="str">
        <f aca="true" t="shared" si="8" ref="AE6:AE129">IF(AND(Z6="ELIGIBLE",AD6="CHECK"),"SRSA",0)</f>
        <v>SRSA</v>
      </c>
      <c r="AF6" s="37">
        <f aca="true" t="shared" si="9" ref="AF6:AF129">IF(AND(AD6="CHECK",AE6=0),"RLISP",0)</f>
        <v>0</v>
      </c>
      <c r="AG6" s="37">
        <f aca="true" t="shared" si="10" ref="AG6:AG129">IF(AND(AA6="OKAY",AF6="RLISP"),"NO",0)</f>
        <v>0</v>
      </c>
      <c r="AH6" s="28">
        <f aca="true" t="shared" si="11" ref="AH6:AH129">IF(AND(OR(X6=0,Y6=0),(N6="YES")),"TROUBLE",0)</f>
        <v>0</v>
      </c>
      <c r="AI6" s="28">
        <f aca="true" t="shared" si="12" ref="AI6:AI129">IF(AND(OR(AB6=0,AC6=0),(S6="YES")),"TROUBLE",0)</f>
        <v>0</v>
      </c>
      <c r="AJ6" s="28">
        <f aca="true" t="shared" si="13" ref="AJ6:AJ129">IF(AND(AND(AD6=0,P6&gt;=19.95),(S6=1)),"PROBLEM",0)</f>
        <v>0</v>
      </c>
    </row>
    <row r="7" spans="1:36" s="28" customFormat="1" ht="12.75">
      <c r="A7" s="27">
        <v>512960</v>
      </c>
      <c r="B7" s="26">
        <v>104000</v>
      </c>
      <c r="C7" s="26" t="s">
        <v>551</v>
      </c>
      <c r="D7" s="28" t="s">
        <v>510</v>
      </c>
      <c r="E7" s="28" t="s">
        <v>551</v>
      </c>
      <c r="F7" s="28">
        <v>72160</v>
      </c>
      <c r="G7" s="28">
        <v>928</v>
      </c>
      <c r="H7" s="28">
        <v>8706733561</v>
      </c>
      <c r="I7" s="29">
        <v>6</v>
      </c>
      <c r="J7" s="29" t="s">
        <v>0</v>
      </c>
      <c r="K7" s="30"/>
      <c r="L7" s="42">
        <v>1846.96</v>
      </c>
      <c r="M7" s="30" t="s">
        <v>702</v>
      </c>
      <c r="N7" s="31" t="s">
        <v>702</v>
      </c>
      <c r="O7" s="31"/>
      <c r="P7" s="32">
        <v>23.118058412176058</v>
      </c>
      <c r="Q7" s="29" t="str">
        <f t="shared" si="0"/>
        <v>YES</v>
      </c>
      <c r="R7" s="29" t="s">
        <v>1</v>
      </c>
      <c r="S7" s="31" t="s">
        <v>701</v>
      </c>
      <c r="T7" s="33">
        <v>15049</v>
      </c>
      <c r="U7" s="34">
        <v>9632.345184</v>
      </c>
      <c r="V7" s="35">
        <v>16739.1516528</v>
      </c>
      <c r="W7" s="36">
        <v>78315</v>
      </c>
      <c r="X7" s="37">
        <f t="shared" si="1"/>
        <v>0</v>
      </c>
      <c r="Y7" s="37">
        <f t="shared" si="2"/>
        <v>0</v>
      </c>
      <c r="Z7" s="37">
        <f t="shared" si="3"/>
        <v>0</v>
      </c>
      <c r="AA7" s="37">
        <f t="shared" si="4"/>
        <v>0</v>
      </c>
      <c r="AB7" s="37">
        <f t="shared" si="5"/>
        <v>1</v>
      </c>
      <c r="AC7" s="37">
        <f t="shared" si="6"/>
        <v>1</v>
      </c>
      <c r="AD7" s="37" t="str">
        <f t="shared" si="7"/>
        <v>CHECK</v>
      </c>
      <c r="AE7" s="37">
        <f t="shared" si="8"/>
        <v>0</v>
      </c>
      <c r="AF7" s="37" t="str">
        <f t="shared" si="9"/>
        <v>RLISP</v>
      </c>
      <c r="AG7" s="37">
        <f t="shared" si="10"/>
        <v>0</v>
      </c>
      <c r="AH7" s="28">
        <f t="shared" si="11"/>
        <v>0</v>
      </c>
      <c r="AI7" s="28">
        <f t="shared" si="12"/>
        <v>0</v>
      </c>
      <c r="AJ7" s="28">
        <f t="shared" si="13"/>
        <v>0</v>
      </c>
    </row>
    <row r="8" spans="1:36" s="28" customFormat="1" ht="12.75">
      <c r="A8" s="27">
        <v>508100</v>
      </c>
      <c r="B8" s="26">
        <v>105000</v>
      </c>
      <c r="C8" s="26" t="s">
        <v>353</v>
      </c>
      <c r="D8" s="28" t="s">
        <v>352</v>
      </c>
      <c r="E8" s="28" t="s">
        <v>353</v>
      </c>
      <c r="F8" s="28">
        <v>72073</v>
      </c>
      <c r="G8" s="28">
        <v>190</v>
      </c>
      <c r="H8" s="28">
        <v>8708734326</v>
      </c>
      <c r="I8" s="29">
        <v>7</v>
      </c>
      <c r="J8" s="29" t="s">
        <v>1</v>
      </c>
      <c r="K8" s="30" t="s">
        <v>700</v>
      </c>
      <c r="L8" s="42">
        <v>274.42</v>
      </c>
      <c r="M8" s="30" t="s">
        <v>700</v>
      </c>
      <c r="N8" s="31" t="s">
        <v>701</v>
      </c>
      <c r="O8" s="31"/>
      <c r="P8" s="32">
        <v>23.846153846153847</v>
      </c>
      <c r="Q8" s="29" t="str">
        <f t="shared" si="0"/>
        <v>YES</v>
      </c>
      <c r="R8" s="29" t="s">
        <v>1</v>
      </c>
      <c r="S8" s="31" t="s">
        <v>702</v>
      </c>
      <c r="T8" s="33">
        <v>2413</v>
      </c>
      <c r="U8" s="34">
        <v>1357.9434</v>
      </c>
      <c r="V8" s="35">
        <v>2359.33153</v>
      </c>
      <c r="W8" s="36">
        <v>9083</v>
      </c>
      <c r="X8" s="37">
        <f t="shared" si="1"/>
        <v>1</v>
      </c>
      <c r="Y8" s="37">
        <f t="shared" si="2"/>
        <v>1</v>
      </c>
      <c r="Z8" s="37" t="str">
        <f t="shared" si="3"/>
        <v>ELIGIBLE</v>
      </c>
      <c r="AA8" s="37" t="str">
        <f t="shared" si="4"/>
        <v>OKAY</v>
      </c>
      <c r="AB8" s="37">
        <f t="shared" si="5"/>
        <v>1</v>
      </c>
      <c r="AC8" s="37">
        <f t="shared" si="6"/>
        <v>1</v>
      </c>
      <c r="AD8" s="37" t="str">
        <f t="shared" si="7"/>
        <v>CHECK</v>
      </c>
      <c r="AE8" s="37" t="str">
        <f t="shared" si="8"/>
        <v>SRSA</v>
      </c>
      <c r="AF8" s="37">
        <f t="shared" si="9"/>
        <v>0</v>
      </c>
      <c r="AG8" s="37">
        <f t="shared" si="10"/>
        <v>0</v>
      </c>
      <c r="AH8" s="28">
        <f t="shared" si="11"/>
        <v>0</v>
      </c>
      <c r="AI8" s="28">
        <f t="shared" si="12"/>
        <v>0</v>
      </c>
      <c r="AJ8" s="28">
        <f t="shared" si="13"/>
        <v>0</v>
      </c>
    </row>
    <row r="9" spans="1:36" s="28" customFormat="1" ht="12.75">
      <c r="A9" s="27">
        <v>504800</v>
      </c>
      <c r="B9" s="26">
        <v>201000</v>
      </c>
      <c r="C9" s="26" t="s">
        <v>203</v>
      </c>
      <c r="D9" s="28" t="s">
        <v>202</v>
      </c>
      <c r="E9" s="28" t="s">
        <v>203</v>
      </c>
      <c r="F9" s="28">
        <v>71635</v>
      </c>
      <c r="G9" s="28">
        <v>3323</v>
      </c>
      <c r="H9" s="28">
        <v>8703643112</v>
      </c>
      <c r="I9" s="29">
        <v>6</v>
      </c>
      <c r="J9" s="29" t="s">
        <v>0</v>
      </c>
      <c r="K9" s="30"/>
      <c r="L9" s="42">
        <v>2367.24</v>
      </c>
      <c r="M9" s="30" t="s">
        <v>702</v>
      </c>
      <c r="N9" s="31" t="s">
        <v>702</v>
      </c>
      <c r="O9" s="31"/>
      <c r="P9" s="32">
        <v>20.122832369942195</v>
      </c>
      <c r="Q9" s="29" t="str">
        <f t="shared" si="0"/>
        <v>YES</v>
      </c>
      <c r="R9" s="29" t="s">
        <v>1</v>
      </c>
      <c r="S9" s="31" t="s">
        <v>701</v>
      </c>
      <c r="T9" s="33">
        <v>15794</v>
      </c>
      <c r="U9" s="34">
        <v>11270.93022</v>
      </c>
      <c r="V9" s="35">
        <v>15307.672695899999</v>
      </c>
      <c r="W9" s="36">
        <v>80339</v>
      </c>
      <c r="X9" s="37">
        <f t="shared" si="1"/>
        <v>0</v>
      </c>
      <c r="Y9" s="37">
        <f t="shared" si="2"/>
        <v>0</v>
      </c>
      <c r="Z9" s="37">
        <f t="shared" si="3"/>
        <v>0</v>
      </c>
      <c r="AA9" s="37">
        <f t="shared" si="4"/>
        <v>0</v>
      </c>
      <c r="AB9" s="37">
        <f t="shared" si="5"/>
        <v>1</v>
      </c>
      <c r="AC9" s="37">
        <f t="shared" si="6"/>
        <v>1</v>
      </c>
      <c r="AD9" s="37" t="str">
        <f t="shared" si="7"/>
        <v>CHECK</v>
      </c>
      <c r="AE9" s="37">
        <f t="shared" si="8"/>
        <v>0</v>
      </c>
      <c r="AF9" s="37" t="str">
        <f t="shared" si="9"/>
        <v>RLISP</v>
      </c>
      <c r="AG9" s="37">
        <f t="shared" si="10"/>
        <v>0</v>
      </c>
      <c r="AH9" s="28">
        <f t="shared" si="11"/>
        <v>0</v>
      </c>
      <c r="AI9" s="28">
        <f t="shared" si="12"/>
        <v>0</v>
      </c>
      <c r="AJ9" s="28">
        <f t="shared" si="13"/>
        <v>0</v>
      </c>
    </row>
    <row r="10" spans="1:36" s="28" customFormat="1" ht="12.75">
      <c r="A10" s="27">
        <v>506390</v>
      </c>
      <c r="B10" s="26">
        <v>202000</v>
      </c>
      <c r="C10" s="26" t="s">
        <v>276</v>
      </c>
      <c r="D10" s="28" t="s">
        <v>275</v>
      </c>
      <c r="E10" s="28" t="s">
        <v>276</v>
      </c>
      <c r="F10" s="28">
        <v>71642</v>
      </c>
      <c r="G10" s="28">
        <v>130</v>
      </c>
      <c r="H10" s="28">
        <v>8708539277</v>
      </c>
      <c r="I10" s="29">
        <v>7</v>
      </c>
      <c r="J10" s="29" t="s">
        <v>1</v>
      </c>
      <c r="K10" s="30" t="s">
        <v>700</v>
      </c>
      <c r="L10" s="42">
        <v>256.29</v>
      </c>
      <c r="M10" s="30" t="s">
        <v>700</v>
      </c>
      <c r="N10" s="31" t="s">
        <v>701</v>
      </c>
      <c r="O10" s="31"/>
      <c r="P10" s="32">
        <v>12.741312741312742</v>
      </c>
      <c r="Q10" s="29" t="str">
        <f t="shared" si="0"/>
        <v>NO</v>
      </c>
      <c r="R10" s="29" t="s">
        <v>1</v>
      </c>
      <c r="S10" s="31" t="s">
        <v>702</v>
      </c>
      <c r="T10" s="33">
        <v>1549</v>
      </c>
      <c r="U10" s="34">
        <v>1127.093022</v>
      </c>
      <c r="V10" s="35">
        <v>1519.1751699</v>
      </c>
      <c r="W10" s="36">
        <v>5442</v>
      </c>
      <c r="X10" s="37">
        <f t="shared" si="1"/>
        <v>1</v>
      </c>
      <c r="Y10" s="37">
        <f t="shared" si="2"/>
        <v>1</v>
      </c>
      <c r="Z10" s="37" t="str">
        <f t="shared" si="3"/>
        <v>ELIGIBLE</v>
      </c>
      <c r="AA10" s="37" t="str">
        <f t="shared" si="4"/>
        <v>OKAY</v>
      </c>
      <c r="AB10" s="37">
        <f t="shared" si="5"/>
        <v>0</v>
      </c>
      <c r="AC10" s="37">
        <f t="shared" si="6"/>
        <v>1</v>
      </c>
      <c r="AD10" s="37">
        <f t="shared" si="7"/>
        <v>0</v>
      </c>
      <c r="AE10" s="37">
        <f t="shared" si="8"/>
        <v>0</v>
      </c>
      <c r="AF10" s="37">
        <f t="shared" si="9"/>
        <v>0</v>
      </c>
      <c r="AG10" s="37">
        <f t="shared" si="10"/>
        <v>0</v>
      </c>
      <c r="AH10" s="28">
        <f t="shared" si="11"/>
        <v>0</v>
      </c>
      <c r="AI10" s="28">
        <f t="shared" si="12"/>
        <v>0</v>
      </c>
      <c r="AJ10" s="28">
        <f t="shared" si="13"/>
        <v>0</v>
      </c>
    </row>
    <row r="11" spans="1:36" s="28" customFormat="1" ht="12.75">
      <c r="A11" s="27">
        <v>500042</v>
      </c>
      <c r="B11" s="26">
        <v>203000</v>
      </c>
      <c r="C11" s="26" t="s">
        <v>69</v>
      </c>
      <c r="D11" s="28" t="s">
        <v>68</v>
      </c>
      <c r="E11" s="28" t="s">
        <v>69</v>
      </c>
      <c r="F11" s="28">
        <v>71646</v>
      </c>
      <c r="G11" s="28">
        <v>3303</v>
      </c>
      <c r="H11" s="28">
        <v>5018539851</v>
      </c>
      <c r="I11" s="29" t="s">
        <v>2</v>
      </c>
      <c r="J11" s="29" t="s">
        <v>0</v>
      </c>
      <c r="K11" s="30"/>
      <c r="L11" s="42">
        <v>1575.54</v>
      </c>
      <c r="M11" s="30" t="s">
        <v>702</v>
      </c>
      <c r="N11" s="31" t="s">
        <v>702</v>
      </c>
      <c r="O11" s="31"/>
      <c r="P11" s="32">
        <v>34.32995194874533</v>
      </c>
      <c r="Q11" s="29" t="str">
        <f t="shared" si="0"/>
        <v>YES</v>
      </c>
      <c r="R11" s="29" t="s">
        <v>1</v>
      </c>
      <c r="S11" s="31" t="s">
        <v>701</v>
      </c>
      <c r="T11" s="33">
        <v>13865</v>
      </c>
      <c r="U11" s="34">
        <v>7427.950398</v>
      </c>
      <c r="V11" s="35">
        <v>12907.9134691</v>
      </c>
      <c r="W11" s="36">
        <v>84201</v>
      </c>
      <c r="X11" s="37">
        <f t="shared" si="1"/>
        <v>0</v>
      </c>
      <c r="Y11" s="37">
        <f t="shared" si="2"/>
        <v>0</v>
      </c>
      <c r="Z11" s="37">
        <f t="shared" si="3"/>
        <v>0</v>
      </c>
      <c r="AA11" s="37">
        <f t="shared" si="4"/>
        <v>0</v>
      </c>
      <c r="AB11" s="37">
        <f t="shared" si="5"/>
        <v>1</v>
      </c>
      <c r="AC11" s="37">
        <f t="shared" si="6"/>
        <v>1</v>
      </c>
      <c r="AD11" s="37" t="str">
        <f t="shared" si="7"/>
        <v>CHECK</v>
      </c>
      <c r="AE11" s="37">
        <f t="shared" si="8"/>
        <v>0</v>
      </c>
      <c r="AF11" s="37" t="str">
        <f t="shared" si="9"/>
        <v>RLISP</v>
      </c>
      <c r="AG11" s="37">
        <f t="shared" si="10"/>
        <v>0</v>
      </c>
      <c r="AH11" s="28">
        <f t="shared" si="11"/>
        <v>0</v>
      </c>
      <c r="AI11" s="28">
        <f t="shared" si="12"/>
        <v>0</v>
      </c>
      <c r="AJ11" s="28">
        <f t="shared" si="13"/>
        <v>0</v>
      </c>
    </row>
    <row r="12" spans="1:36" s="28" customFormat="1" ht="12.75">
      <c r="A12" s="27">
        <v>504680</v>
      </c>
      <c r="B12" s="26">
        <v>302000</v>
      </c>
      <c r="C12" s="26" t="s">
        <v>195</v>
      </c>
      <c r="D12" s="28" t="s">
        <v>194</v>
      </c>
      <c r="E12" s="28" t="s">
        <v>195</v>
      </c>
      <c r="F12" s="28">
        <v>72626</v>
      </c>
      <c r="G12" s="28">
        <v>70</v>
      </c>
      <c r="H12" s="28">
        <v>8704356171</v>
      </c>
      <c r="I12" s="29">
        <v>7</v>
      </c>
      <c r="J12" s="29" t="s">
        <v>1</v>
      </c>
      <c r="K12" s="30" t="s">
        <v>700</v>
      </c>
      <c r="L12" s="42">
        <v>588.38</v>
      </c>
      <c r="M12" s="30" t="s">
        <v>700</v>
      </c>
      <c r="N12" s="31" t="s">
        <v>701</v>
      </c>
      <c r="O12" s="31"/>
      <c r="P12" s="32">
        <v>22.561863173216885</v>
      </c>
      <c r="Q12" s="29" t="str">
        <f t="shared" si="0"/>
        <v>YES</v>
      </c>
      <c r="R12" s="29" t="s">
        <v>1</v>
      </c>
      <c r="S12" s="31" t="s">
        <v>702</v>
      </c>
      <c r="T12" s="33">
        <v>4635</v>
      </c>
      <c r="U12" s="34">
        <v>2905.998876</v>
      </c>
      <c r="V12" s="35">
        <v>3916.9094741999997</v>
      </c>
      <c r="W12" s="36">
        <v>21974</v>
      </c>
      <c r="X12" s="37">
        <f t="shared" si="1"/>
        <v>1</v>
      </c>
      <c r="Y12" s="37">
        <f t="shared" si="2"/>
        <v>1</v>
      </c>
      <c r="Z12" s="37" t="str">
        <f t="shared" si="3"/>
        <v>ELIGIBLE</v>
      </c>
      <c r="AA12" s="37" t="str">
        <f t="shared" si="4"/>
        <v>OKAY</v>
      </c>
      <c r="AB12" s="37">
        <f t="shared" si="5"/>
        <v>1</v>
      </c>
      <c r="AC12" s="37">
        <f t="shared" si="6"/>
        <v>1</v>
      </c>
      <c r="AD12" s="37" t="str">
        <f t="shared" si="7"/>
        <v>CHECK</v>
      </c>
      <c r="AE12" s="37" t="str">
        <f t="shared" si="8"/>
        <v>SRSA</v>
      </c>
      <c r="AF12" s="37">
        <f t="shared" si="9"/>
        <v>0</v>
      </c>
      <c r="AG12" s="37">
        <f t="shared" si="10"/>
        <v>0</v>
      </c>
      <c r="AH12" s="28">
        <f t="shared" si="11"/>
        <v>0</v>
      </c>
      <c r="AI12" s="28">
        <f t="shared" si="12"/>
        <v>0</v>
      </c>
      <c r="AJ12" s="28">
        <f t="shared" si="13"/>
        <v>0</v>
      </c>
    </row>
    <row r="13" spans="1:36" s="28" customFormat="1" ht="12.75">
      <c r="A13" s="27">
        <v>500043</v>
      </c>
      <c r="B13" s="26">
        <v>303000</v>
      </c>
      <c r="C13" s="26" t="s">
        <v>71</v>
      </c>
      <c r="D13" s="28" t="s">
        <v>70</v>
      </c>
      <c r="E13" s="28" t="s">
        <v>71</v>
      </c>
      <c r="F13" s="28">
        <v>72653</v>
      </c>
      <c r="G13" s="28">
        <v>4840</v>
      </c>
      <c r="H13" s="28">
        <v>8704251201</v>
      </c>
      <c r="I13" s="29">
        <v>6</v>
      </c>
      <c r="J13" s="29" t="s">
        <v>0</v>
      </c>
      <c r="K13" s="30"/>
      <c r="L13" s="42">
        <v>3655.51</v>
      </c>
      <c r="M13" s="30" t="s">
        <v>702</v>
      </c>
      <c r="N13" s="31" t="s">
        <v>702</v>
      </c>
      <c r="O13" s="31"/>
      <c r="P13" s="32">
        <v>21.456692913385826</v>
      </c>
      <c r="Q13" s="29" t="str">
        <f t="shared" si="0"/>
        <v>YES</v>
      </c>
      <c r="R13" s="29" t="s">
        <v>1</v>
      </c>
      <c r="S13" s="31" t="s">
        <v>701</v>
      </c>
      <c r="T13" s="33">
        <v>23993</v>
      </c>
      <c r="U13" s="34">
        <v>17512.943382</v>
      </c>
      <c r="V13" s="35">
        <v>23806.512100199998</v>
      </c>
      <c r="W13" s="36">
        <v>125597</v>
      </c>
      <c r="X13" s="37">
        <f t="shared" si="1"/>
        <v>0</v>
      </c>
      <c r="Y13" s="37">
        <f t="shared" si="2"/>
        <v>0</v>
      </c>
      <c r="Z13" s="37">
        <f t="shared" si="3"/>
        <v>0</v>
      </c>
      <c r="AA13" s="37">
        <f t="shared" si="4"/>
        <v>0</v>
      </c>
      <c r="AB13" s="37">
        <f t="shared" si="5"/>
        <v>1</v>
      </c>
      <c r="AC13" s="37">
        <f t="shared" si="6"/>
        <v>1</v>
      </c>
      <c r="AD13" s="37" t="str">
        <f t="shared" si="7"/>
        <v>CHECK</v>
      </c>
      <c r="AE13" s="37">
        <f t="shared" si="8"/>
        <v>0</v>
      </c>
      <c r="AF13" s="37" t="str">
        <f t="shared" si="9"/>
        <v>RLISP</v>
      </c>
      <c r="AG13" s="37">
        <f t="shared" si="10"/>
        <v>0</v>
      </c>
      <c r="AH13" s="28">
        <f t="shared" si="11"/>
        <v>0</v>
      </c>
      <c r="AI13" s="28">
        <f t="shared" si="12"/>
        <v>0</v>
      </c>
      <c r="AJ13" s="28">
        <f t="shared" si="13"/>
        <v>0</v>
      </c>
    </row>
    <row r="14" spans="1:36" s="28" customFormat="1" ht="12.75">
      <c r="A14" s="27">
        <v>510560</v>
      </c>
      <c r="B14" s="26">
        <v>304000</v>
      </c>
      <c r="C14" s="26" t="s">
        <v>452</v>
      </c>
      <c r="D14" s="28" t="s">
        <v>451</v>
      </c>
      <c r="E14" s="28" t="s">
        <v>452</v>
      </c>
      <c r="F14" s="28">
        <v>72658</v>
      </c>
      <c r="G14" s="28">
        <v>9703</v>
      </c>
      <c r="H14" s="28">
        <v>8704995228</v>
      </c>
      <c r="I14" s="29">
        <v>7</v>
      </c>
      <c r="J14" s="29" t="s">
        <v>1</v>
      </c>
      <c r="K14" s="30" t="s">
        <v>700</v>
      </c>
      <c r="L14" s="42">
        <v>467.13</v>
      </c>
      <c r="M14" s="30" t="s">
        <v>700</v>
      </c>
      <c r="N14" s="31" t="s">
        <v>701</v>
      </c>
      <c r="O14" s="31"/>
      <c r="P14" s="32">
        <v>40.140845070422536</v>
      </c>
      <c r="Q14" s="29" t="str">
        <f t="shared" si="0"/>
        <v>YES</v>
      </c>
      <c r="R14" s="29" t="s">
        <v>1</v>
      </c>
      <c r="S14" s="31" t="s">
        <v>702</v>
      </c>
      <c r="T14" s="33">
        <v>3896</v>
      </c>
      <c r="U14" s="34">
        <v>2118.391704</v>
      </c>
      <c r="V14" s="35">
        <v>3681.3171868</v>
      </c>
      <c r="W14" s="36">
        <v>29081</v>
      </c>
      <c r="X14" s="37">
        <f aca="true" t="shared" si="14" ref="X14:X133">IF(OR(J14="YES",K14="YES"),1,0)</f>
        <v>1</v>
      </c>
      <c r="Y14" s="37">
        <f aca="true" t="shared" si="15" ref="Y14:Y133">IF(OR(L14&lt;600,M14="YES"),1,0)</f>
        <v>1</v>
      </c>
      <c r="Z14" s="37" t="str">
        <f aca="true" t="shared" si="16" ref="Z14:Z133">IF(AND(X14=1,Y14=1),"ELIGIBLE",0)</f>
        <v>ELIGIBLE</v>
      </c>
      <c r="AA14" s="37" t="str">
        <f aca="true" t="shared" si="17" ref="AA14:AA133">IF(AND(Z14="ELIGIBLE",N14="YES"),"OKAY",0)</f>
        <v>OKAY</v>
      </c>
      <c r="AB14" s="37">
        <f aca="true" t="shared" si="18" ref="AB14:AB133">IF(AND(P14&gt;=20,Q14="YES"),1,0)</f>
        <v>1</v>
      </c>
      <c r="AC14" s="37">
        <f aca="true" t="shared" si="19" ref="AC14:AC133">IF(R14="YES",1,0)</f>
        <v>1</v>
      </c>
      <c r="AD14" s="37" t="str">
        <f aca="true" t="shared" si="20" ref="AD14:AD133">IF(AND(AB14=1,AC14=1),"CHECK",0)</f>
        <v>CHECK</v>
      </c>
      <c r="AE14" s="37" t="str">
        <f aca="true" t="shared" si="21" ref="AE14:AE133">IF(AND(Z14="ELIGIBLE",AD14="CHECK"),"SRSA",0)</f>
        <v>SRSA</v>
      </c>
      <c r="AF14" s="37">
        <f aca="true" t="shared" si="22" ref="AF14:AF133">IF(AND(AD14="CHECK",AE14=0),"RLISP",0)</f>
        <v>0</v>
      </c>
      <c r="AG14" s="37">
        <f aca="true" t="shared" si="23" ref="AG14:AG133">IF(AND(AA14="OKAY",AF14="RLISP"),"NO",0)</f>
        <v>0</v>
      </c>
      <c r="AH14" s="28">
        <f aca="true" t="shared" si="24" ref="AH14:AH133">IF(AND(OR(X14=0,Y14=0),(N14="YES")),"TROUBLE",0)</f>
        <v>0</v>
      </c>
      <c r="AI14" s="28">
        <f aca="true" t="shared" si="25" ref="AI14:AI133">IF(AND(OR(AB14=0,AC14=0),(S14="YES")),"TROUBLE",0)</f>
        <v>0</v>
      </c>
      <c r="AJ14" s="28">
        <f aca="true" t="shared" si="26" ref="AJ14:AJ133">IF(AND(AND(AD14=0,P14&gt;=19.95),(S14=1)),"PROBLEM",0)</f>
        <v>0</v>
      </c>
    </row>
    <row r="15" spans="1:36" s="28" customFormat="1" ht="12.75">
      <c r="A15" s="27">
        <v>503060</v>
      </c>
      <c r="B15" s="26">
        <v>401000</v>
      </c>
      <c r="C15" s="26" t="s">
        <v>127</v>
      </c>
      <c r="D15" s="28" t="s">
        <v>126</v>
      </c>
      <c r="E15" s="28" t="s">
        <v>127</v>
      </c>
      <c r="F15" s="28">
        <v>72712</v>
      </c>
      <c r="G15" s="28">
        <v>5238</v>
      </c>
      <c r="H15" s="28">
        <v>5012711100</v>
      </c>
      <c r="I15" s="29">
        <v>4</v>
      </c>
      <c r="J15" s="29" t="s">
        <v>0</v>
      </c>
      <c r="K15" s="30"/>
      <c r="L15" s="42">
        <v>6913.75</v>
      </c>
      <c r="M15" s="30" t="s">
        <v>702</v>
      </c>
      <c r="N15" s="31" t="s">
        <v>702</v>
      </c>
      <c r="O15" s="31"/>
      <c r="P15" s="32">
        <v>14.851301115241636</v>
      </c>
      <c r="Q15" s="29" t="str">
        <f t="shared" si="0"/>
        <v>NO</v>
      </c>
      <c r="R15" s="29" t="s">
        <v>0</v>
      </c>
      <c r="S15" s="31" t="s">
        <v>702</v>
      </c>
      <c r="T15" s="33">
        <v>35649</v>
      </c>
      <c r="U15" s="34">
        <v>31259.857068</v>
      </c>
      <c r="V15" s="35">
        <v>42134.2318206</v>
      </c>
      <c r="W15" s="36">
        <v>137746</v>
      </c>
      <c r="X15" s="37">
        <f t="shared" si="1"/>
        <v>0</v>
      </c>
      <c r="Y15" s="37">
        <f t="shared" si="2"/>
        <v>0</v>
      </c>
      <c r="Z15" s="37">
        <f t="shared" si="3"/>
        <v>0</v>
      </c>
      <c r="AA15" s="37">
        <f t="shared" si="4"/>
        <v>0</v>
      </c>
      <c r="AB15" s="37">
        <f t="shared" si="5"/>
        <v>0</v>
      </c>
      <c r="AC15" s="37">
        <f t="shared" si="6"/>
        <v>0</v>
      </c>
      <c r="AD15" s="37">
        <f t="shared" si="7"/>
        <v>0</v>
      </c>
      <c r="AE15" s="37">
        <f t="shared" si="8"/>
        <v>0</v>
      </c>
      <c r="AF15" s="37">
        <f t="shared" si="9"/>
        <v>0</v>
      </c>
      <c r="AG15" s="37">
        <f t="shared" si="10"/>
        <v>0</v>
      </c>
      <c r="AH15" s="28">
        <f t="shared" si="11"/>
        <v>0</v>
      </c>
      <c r="AI15" s="28">
        <f t="shared" si="12"/>
        <v>0</v>
      </c>
      <c r="AJ15" s="28">
        <f t="shared" si="13"/>
        <v>0</v>
      </c>
    </row>
    <row r="16" spans="1:36" s="28" customFormat="1" ht="12.75">
      <c r="A16" s="27">
        <v>504980</v>
      </c>
      <c r="B16" s="26">
        <v>402000</v>
      </c>
      <c r="C16" s="26" t="s">
        <v>213</v>
      </c>
      <c r="D16" s="28" t="s">
        <v>212</v>
      </c>
      <c r="E16" s="28" t="s">
        <v>213</v>
      </c>
      <c r="F16" s="28">
        <v>72722</v>
      </c>
      <c r="G16" s="28">
        <v>97</v>
      </c>
      <c r="H16" s="28">
        <v>5017523986</v>
      </c>
      <c r="I16" s="29">
        <v>8</v>
      </c>
      <c r="J16" s="29" t="s">
        <v>1</v>
      </c>
      <c r="K16" s="30" t="s">
        <v>700</v>
      </c>
      <c r="L16" s="42">
        <v>523.42</v>
      </c>
      <c r="M16" s="30" t="s">
        <v>700</v>
      </c>
      <c r="N16" s="31" t="s">
        <v>701</v>
      </c>
      <c r="O16" s="31"/>
      <c r="P16" s="32">
        <v>22.446236559139784</v>
      </c>
      <c r="Q16" s="29" t="str">
        <f t="shared" si="0"/>
        <v>YES</v>
      </c>
      <c r="R16" s="29" t="s">
        <v>1</v>
      </c>
      <c r="S16" s="31" t="s">
        <v>702</v>
      </c>
      <c r="T16" s="33">
        <v>3546</v>
      </c>
      <c r="U16" s="34">
        <v>2403.559818</v>
      </c>
      <c r="V16" s="35">
        <v>3239.6868081</v>
      </c>
      <c r="W16" s="36">
        <v>22582</v>
      </c>
      <c r="X16" s="37">
        <f t="shared" si="1"/>
        <v>1</v>
      </c>
      <c r="Y16" s="37">
        <f t="shared" si="2"/>
        <v>1</v>
      </c>
      <c r="Z16" s="37" t="str">
        <f t="shared" si="3"/>
        <v>ELIGIBLE</v>
      </c>
      <c r="AA16" s="37" t="str">
        <f t="shared" si="4"/>
        <v>OKAY</v>
      </c>
      <c r="AB16" s="37">
        <f t="shared" si="5"/>
        <v>1</v>
      </c>
      <c r="AC16" s="37">
        <f t="shared" si="6"/>
        <v>1</v>
      </c>
      <c r="AD16" s="37" t="str">
        <f t="shared" si="7"/>
        <v>CHECK</v>
      </c>
      <c r="AE16" s="37" t="str">
        <f t="shared" si="8"/>
        <v>SRSA</v>
      </c>
      <c r="AF16" s="37">
        <f t="shared" si="9"/>
        <v>0</v>
      </c>
      <c r="AG16" s="37">
        <f t="shared" si="10"/>
        <v>0</v>
      </c>
      <c r="AH16" s="28">
        <f t="shared" si="11"/>
        <v>0</v>
      </c>
      <c r="AI16" s="28">
        <f t="shared" si="12"/>
        <v>0</v>
      </c>
      <c r="AJ16" s="28">
        <f t="shared" si="13"/>
        <v>0</v>
      </c>
    </row>
    <row r="17" spans="1:36" s="28" customFormat="1" ht="12.75">
      <c r="A17" s="27">
        <v>506540</v>
      </c>
      <c r="B17" s="26">
        <v>403000</v>
      </c>
      <c r="C17" s="26" t="s">
        <v>281</v>
      </c>
      <c r="D17" s="28" t="s">
        <v>280</v>
      </c>
      <c r="E17" s="28" t="s">
        <v>281</v>
      </c>
      <c r="F17" s="28">
        <v>72734</v>
      </c>
      <c r="G17" s="28">
        <v>9320</v>
      </c>
      <c r="H17" s="28">
        <v>5017362253</v>
      </c>
      <c r="I17" s="29">
        <v>8</v>
      </c>
      <c r="J17" s="29" t="s">
        <v>1</v>
      </c>
      <c r="K17" s="30" t="s">
        <v>700</v>
      </c>
      <c r="L17" s="42">
        <v>1169.71</v>
      </c>
      <c r="M17" s="30" t="s">
        <v>702</v>
      </c>
      <c r="N17" s="31" t="s">
        <v>702</v>
      </c>
      <c r="O17" s="31"/>
      <c r="P17" s="32">
        <v>19.46587537091988</v>
      </c>
      <c r="Q17" s="29" t="str">
        <f t="shared" si="0"/>
        <v>NO</v>
      </c>
      <c r="R17" s="29" t="s">
        <v>1</v>
      </c>
      <c r="S17" s="31" t="s">
        <v>702</v>
      </c>
      <c r="T17" s="33">
        <v>8813</v>
      </c>
      <c r="U17" s="34">
        <v>6201.27486</v>
      </c>
      <c r="V17" s="35">
        <v>8401.2217227</v>
      </c>
      <c r="W17" s="36">
        <v>46626</v>
      </c>
      <c r="X17" s="37">
        <f t="shared" si="1"/>
        <v>1</v>
      </c>
      <c r="Y17" s="37">
        <f t="shared" si="2"/>
        <v>0</v>
      </c>
      <c r="Z17" s="37">
        <f t="shared" si="3"/>
        <v>0</v>
      </c>
      <c r="AA17" s="37">
        <f t="shared" si="4"/>
        <v>0</v>
      </c>
      <c r="AB17" s="37">
        <f t="shared" si="5"/>
        <v>0</v>
      </c>
      <c r="AC17" s="37">
        <f t="shared" si="6"/>
        <v>1</v>
      </c>
      <c r="AD17" s="37">
        <f t="shared" si="7"/>
        <v>0</v>
      </c>
      <c r="AE17" s="37">
        <f t="shared" si="8"/>
        <v>0</v>
      </c>
      <c r="AF17" s="37">
        <f t="shared" si="9"/>
        <v>0</v>
      </c>
      <c r="AG17" s="37">
        <f t="shared" si="10"/>
        <v>0</v>
      </c>
      <c r="AH17" s="28">
        <f t="shared" si="11"/>
        <v>0</v>
      </c>
      <c r="AI17" s="28">
        <f t="shared" si="12"/>
        <v>0</v>
      </c>
      <c r="AJ17" s="28">
        <f t="shared" si="13"/>
        <v>0</v>
      </c>
    </row>
    <row r="18" spans="1:36" s="28" customFormat="1" ht="12.75">
      <c r="A18" s="27">
        <v>506840</v>
      </c>
      <c r="B18" s="26">
        <v>404000</v>
      </c>
      <c r="C18" s="26" t="s">
        <v>293</v>
      </c>
      <c r="D18" s="28" t="s">
        <v>292</v>
      </c>
      <c r="E18" s="28" t="s">
        <v>293</v>
      </c>
      <c r="F18" s="28">
        <v>72736</v>
      </c>
      <c r="G18" s="28">
        <v>8701</v>
      </c>
      <c r="H18" s="28">
        <v>5017875268</v>
      </c>
      <c r="I18" s="29">
        <v>8</v>
      </c>
      <c r="J18" s="29" t="s">
        <v>1</v>
      </c>
      <c r="K18" s="30" t="s">
        <v>700</v>
      </c>
      <c r="L18" s="42">
        <v>1379.85</v>
      </c>
      <c r="M18" s="30" t="s">
        <v>702</v>
      </c>
      <c r="N18" s="31" t="s">
        <v>702</v>
      </c>
      <c r="O18" s="31"/>
      <c r="P18" s="32">
        <v>18.1360201511335</v>
      </c>
      <c r="Q18" s="29" t="str">
        <f t="shared" si="0"/>
        <v>NO</v>
      </c>
      <c r="R18" s="29" t="s">
        <v>1</v>
      </c>
      <c r="S18" s="31" t="s">
        <v>702</v>
      </c>
      <c r="T18" s="33">
        <v>8760</v>
      </c>
      <c r="U18" s="34">
        <v>6540.76071</v>
      </c>
      <c r="V18" s="35">
        <v>8816.0968695</v>
      </c>
      <c r="W18" s="36">
        <v>42544</v>
      </c>
      <c r="X18" s="37">
        <f t="shared" si="1"/>
        <v>1</v>
      </c>
      <c r="Y18" s="37">
        <f t="shared" si="2"/>
        <v>0</v>
      </c>
      <c r="Z18" s="37">
        <f t="shared" si="3"/>
        <v>0</v>
      </c>
      <c r="AA18" s="37">
        <f t="shared" si="4"/>
        <v>0</v>
      </c>
      <c r="AB18" s="37">
        <f t="shared" si="5"/>
        <v>0</v>
      </c>
      <c r="AC18" s="37">
        <f t="shared" si="6"/>
        <v>1</v>
      </c>
      <c r="AD18" s="37">
        <f t="shared" si="7"/>
        <v>0</v>
      </c>
      <c r="AE18" s="37">
        <f t="shared" si="8"/>
        <v>0</v>
      </c>
      <c r="AF18" s="37">
        <f t="shared" si="9"/>
        <v>0</v>
      </c>
      <c r="AG18" s="37">
        <f t="shared" si="10"/>
        <v>0</v>
      </c>
      <c r="AH18" s="28">
        <f t="shared" si="11"/>
        <v>0</v>
      </c>
      <c r="AI18" s="28">
        <f t="shared" si="12"/>
        <v>0</v>
      </c>
      <c r="AJ18" s="28">
        <f t="shared" si="13"/>
        <v>0</v>
      </c>
    </row>
    <row r="19" spans="1:36" s="28" customFormat="1" ht="12.75">
      <c r="A19" s="27">
        <v>511970</v>
      </c>
      <c r="B19" s="26">
        <v>405000</v>
      </c>
      <c r="C19" s="26" t="s">
        <v>505</v>
      </c>
      <c r="D19" s="28" t="s">
        <v>504</v>
      </c>
      <c r="E19" s="28" t="s">
        <v>505</v>
      </c>
      <c r="F19" s="28">
        <v>72756</v>
      </c>
      <c r="G19" s="28">
        <v>4547</v>
      </c>
      <c r="H19" s="28">
        <v>5016363910</v>
      </c>
      <c r="I19" s="29" t="s">
        <v>692</v>
      </c>
      <c r="J19" s="29" t="s">
        <v>0</v>
      </c>
      <c r="K19" s="30"/>
      <c r="L19" s="42">
        <v>10898.08</v>
      </c>
      <c r="M19" s="30" t="s">
        <v>702</v>
      </c>
      <c r="N19" s="31" t="s">
        <v>702</v>
      </c>
      <c r="O19" s="31"/>
      <c r="P19" s="32">
        <v>12.372933566074545</v>
      </c>
      <c r="Q19" s="29" t="str">
        <f t="shared" si="0"/>
        <v>NO</v>
      </c>
      <c r="R19" s="29" t="s">
        <v>0</v>
      </c>
      <c r="S19" s="31" t="s">
        <v>702</v>
      </c>
      <c r="T19" s="33">
        <v>69073</v>
      </c>
      <c r="U19" s="34">
        <v>50818.768506</v>
      </c>
      <c r="V19" s="35">
        <v>68545.91579849999</v>
      </c>
      <c r="W19" s="36">
        <v>213318</v>
      </c>
      <c r="X19" s="37">
        <f t="shared" si="1"/>
        <v>0</v>
      </c>
      <c r="Y19" s="37">
        <f t="shared" si="2"/>
        <v>0</v>
      </c>
      <c r="Z19" s="37">
        <f t="shared" si="3"/>
        <v>0</v>
      </c>
      <c r="AA19" s="37">
        <f t="shared" si="4"/>
        <v>0</v>
      </c>
      <c r="AB19" s="37">
        <f t="shared" si="5"/>
        <v>0</v>
      </c>
      <c r="AC19" s="37">
        <f t="shared" si="6"/>
        <v>0</v>
      </c>
      <c r="AD19" s="37">
        <f t="shared" si="7"/>
        <v>0</v>
      </c>
      <c r="AE19" s="37">
        <f t="shared" si="8"/>
        <v>0</v>
      </c>
      <c r="AF19" s="37">
        <f t="shared" si="9"/>
        <v>0</v>
      </c>
      <c r="AG19" s="37">
        <f t="shared" si="10"/>
        <v>0</v>
      </c>
      <c r="AH19" s="28">
        <f t="shared" si="11"/>
        <v>0</v>
      </c>
      <c r="AI19" s="28">
        <f t="shared" si="12"/>
        <v>0</v>
      </c>
      <c r="AJ19" s="28">
        <f t="shared" si="13"/>
        <v>0</v>
      </c>
    </row>
    <row r="20" spans="1:36" s="28" customFormat="1" ht="12.75">
      <c r="A20" s="27">
        <v>512450</v>
      </c>
      <c r="B20" s="26">
        <v>406000</v>
      </c>
      <c r="C20" s="26" t="s">
        <v>526</v>
      </c>
      <c r="D20" s="28" t="s">
        <v>525</v>
      </c>
      <c r="E20" s="28" t="s">
        <v>526</v>
      </c>
      <c r="F20" s="28">
        <v>72761</v>
      </c>
      <c r="G20" s="28">
        <v>798</v>
      </c>
      <c r="H20" s="28">
        <v>5015243191</v>
      </c>
      <c r="I20" s="29">
        <v>4</v>
      </c>
      <c r="J20" s="29" t="s">
        <v>0</v>
      </c>
      <c r="K20" s="30"/>
      <c r="L20" s="42">
        <v>2769.51</v>
      </c>
      <c r="M20" s="30" t="s">
        <v>702</v>
      </c>
      <c r="N20" s="31" t="s">
        <v>702</v>
      </c>
      <c r="O20" s="31"/>
      <c r="P20" s="32">
        <v>10.597826086956522</v>
      </c>
      <c r="Q20" s="29" t="str">
        <f t="shared" si="0"/>
        <v>NO</v>
      </c>
      <c r="R20" s="29" t="s">
        <v>0</v>
      </c>
      <c r="S20" s="31" t="s">
        <v>702</v>
      </c>
      <c r="T20" s="33">
        <v>18358</v>
      </c>
      <c r="U20" s="34">
        <v>12995.518338</v>
      </c>
      <c r="V20" s="35">
        <v>17516.272742099998</v>
      </c>
      <c r="W20" s="36">
        <v>59404</v>
      </c>
      <c r="X20" s="37">
        <f t="shared" si="1"/>
        <v>0</v>
      </c>
      <c r="Y20" s="37">
        <f t="shared" si="2"/>
        <v>0</v>
      </c>
      <c r="Z20" s="37">
        <f t="shared" si="3"/>
        <v>0</v>
      </c>
      <c r="AA20" s="37">
        <f t="shared" si="4"/>
        <v>0</v>
      </c>
      <c r="AB20" s="37">
        <f t="shared" si="5"/>
        <v>0</v>
      </c>
      <c r="AC20" s="37">
        <f t="shared" si="6"/>
        <v>0</v>
      </c>
      <c r="AD20" s="37">
        <f t="shared" si="7"/>
        <v>0</v>
      </c>
      <c r="AE20" s="37">
        <f t="shared" si="8"/>
        <v>0</v>
      </c>
      <c r="AF20" s="37">
        <f t="shared" si="9"/>
        <v>0</v>
      </c>
      <c r="AG20" s="37">
        <f t="shared" si="10"/>
        <v>0</v>
      </c>
      <c r="AH20" s="28">
        <f t="shared" si="11"/>
        <v>0</v>
      </c>
      <c r="AI20" s="28">
        <f t="shared" si="12"/>
        <v>0</v>
      </c>
      <c r="AJ20" s="28">
        <f t="shared" si="13"/>
        <v>0</v>
      </c>
    </row>
    <row r="21" spans="1:36" s="28" customFormat="1" ht="12.75">
      <c r="A21" s="27">
        <v>503030</v>
      </c>
      <c r="B21" s="26">
        <v>407000</v>
      </c>
      <c r="C21" s="26" t="s">
        <v>125</v>
      </c>
      <c r="D21" s="28" t="s">
        <v>124</v>
      </c>
      <c r="E21" s="28" t="s">
        <v>125</v>
      </c>
      <c r="F21" s="28">
        <v>72751</v>
      </c>
      <c r="G21" s="28">
        <v>6</v>
      </c>
      <c r="H21" s="28">
        <v>5014518181</v>
      </c>
      <c r="I21" s="29">
        <v>8</v>
      </c>
      <c r="J21" s="29" t="s">
        <v>1</v>
      </c>
      <c r="K21" s="30" t="s">
        <v>700</v>
      </c>
      <c r="L21" s="42">
        <v>1073.24</v>
      </c>
      <c r="M21" s="30" t="s">
        <v>702</v>
      </c>
      <c r="N21" s="31" t="s">
        <v>702</v>
      </c>
      <c r="O21" s="31"/>
      <c r="P21" s="32">
        <v>16.710875331564985</v>
      </c>
      <c r="Q21" s="29" t="str">
        <f t="shared" si="0"/>
        <v>NO</v>
      </c>
      <c r="R21" s="29" t="s">
        <v>1</v>
      </c>
      <c r="S21" s="31" t="s">
        <v>702</v>
      </c>
      <c r="T21" s="33">
        <v>7094</v>
      </c>
      <c r="U21" s="34">
        <v>5069.65536</v>
      </c>
      <c r="V21" s="35">
        <v>6833.237712</v>
      </c>
      <c r="W21" s="36">
        <v>29089</v>
      </c>
      <c r="X21" s="37">
        <f t="shared" si="1"/>
        <v>1</v>
      </c>
      <c r="Y21" s="37">
        <f t="shared" si="2"/>
        <v>0</v>
      </c>
      <c r="Z21" s="37">
        <f t="shared" si="3"/>
        <v>0</v>
      </c>
      <c r="AA21" s="37">
        <f t="shared" si="4"/>
        <v>0</v>
      </c>
      <c r="AB21" s="37">
        <f t="shared" si="5"/>
        <v>0</v>
      </c>
      <c r="AC21" s="37">
        <f t="shared" si="6"/>
        <v>1</v>
      </c>
      <c r="AD21" s="37">
        <f t="shared" si="7"/>
        <v>0</v>
      </c>
      <c r="AE21" s="37">
        <f t="shared" si="8"/>
        <v>0</v>
      </c>
      <c r="AF21" s="37">
        <f t="shared" si="9"/>
        <v>0</v>
      </c>
      <c r="AG21" s="37">
        <f t="shared" si="10"/>
        <v>0</v>
      </c>
      <c r="AH21" s="28">
        <f t="shared" si="11"/>
        <v>0</v>
      </c>
      <c r="AI21" s="28">
        <f t="shared" si="12"/>
        <v>0</v>
      </c>
      <c r="AJ21" s="28">
        <f t="shared" si="13"/>
        <v>0</v>
      </c>
    </row>
    <row r="22" spans="1:36" s="28" customFormat="1" ht="12.75">
      <c r="A22" s="27">
        <v>502280</v>
      </c>
      <c r="B22" s="26">
        <v>501000</v>
      </c>
      <c r="C22" s="26" t="s">
        <v>91</v>
      </c>
      <c r="D22" s="28" t="s">
        <v>90</v>
      </c>
      <c r="E22" s="28" t="s">
        <v>91</v>
      </c>
      <c r="F22" s="28">
        <v>72611</v>
      </c>
      <c r="G22" s="28">
        <v>270</v>
      </c>
      <c r="H22" s="28">
        <v>8704372220</v>
      </c>
      <c r="I22" s="29">
        <v>7</v>
      </c>
      <c r="J22" s="29" t="s">
        <v>1</v>
      </c>
      <c r="K22" s="30" t="s">
        <v>700</v>
      </c>
      <c r="L22" s="42">
        <v>504.64</v>
      </c>
      <c r="M22" s="30" t="s">
        <v>700</v>
      </c>
      <c r="N22" s="31" t="s">
        <v>701</v>
      </c>
      <c r="O22" s="31"/>
      <c r="P22" s="32">
        <v>23.33965844402277</v>
      </c>
      <c r="Q22" s="29" t="str">
        <f t="shared" si="0"/>
        <v>YES</v>
      </c>
      <c r="R22" s="29" t="s">
        <v>1</v>
      </c>
      <c r="S22" s="31" t="s">
        <v>702</v>
      </c>
      <c r="T22" s="33">
        <v>4205</v>
      </c>
      <c r="U22" s="34">
        <v>2489.5629</v>
      </c>
      <c r="V22" s="35">
        <v>4326.607805</v>
      </c>
      <c r="W22" s="36">
        <v>17713</v>
      </c>
      <c r="X22" s="37">
        <f t="shared" si="1"/>
        <v>1</v>
      </c>
      <c r="Y22" s="37">
        <f t="shared" si="2"/>
        <v>1</v>
      </c>
      <c r="Z22" s="37" t="str">
        <f t="shared" si="3"/>
        <v>ELIGIBLE</v>
      </c>
      <c r="AA22" s="37" t="str">
        <f t="shared" si="4"/>
        <v>OKAY</v>
      </c>
      <c r="AB22" s="37">
        <f t="shared" si="5"/>
        <v>1</v>
      </c>
      <c r="AC22" s="37">
        <f t="shared" si="6"/>
        <v>1</v>
      </c>
      <c r="AD22" s="37" t="str">
        <f t="shared" si="7"/>
        <v>CHECK</v>
      </c>
      <c r="AE22" s="37" t="str">
        <f t="shared" si="8"/>
        <v>SRSA</v>
      </c>
      <c r="AF22" s="37">
        <f t="shared" si="9"/>
        <v>0</v>
      </c>
      <c r="AG22" s="37">
        <f t="shared" si="10"/>
        <v>0</v>
      </c>
      <c r="AH22" s="28">
        <f t="shared" si="11"/>
        <v>0</v>
      </c>
      <c r="AI22" s="28">
        <f t="shared" si="12"/>
        <v>0</v>
      </c>
      <c r="AJ22" s="28">
        <f t="shared" si="13"/>
        <v>0</v>
      </c>
    </row>
    <row r="23" spans="1:36" s="28" customFormat="1" ht="12.75">
      <c r="A23" s="27">
        <v>503090</v>
      </c>
      <c r="B23" s="26">
        <v>502000</v>
      </c>
      <c r="C23" s="26" t="s">
        <v>129</v>
      </c>
      <c r="D23" s="28" t="s">
        <v>128</v>
      </c>
      <c r="E23" s="28" t="s">
        <v>129</v>
      </c>
      <c r="F23" s="28">
        <v>72615</v>
      </c>
      <c r="G23" s="28">
        <v>9999</v>
      </c>
      <c r="H23" s="28">
        <v>8707411414</v>
      </c>
      <c r="I23" s="29">
        <v>7</v>
      </c>
      <c r="J23" s="29" t="s">
        <v>1</v>
      </c>
      <c r="K23" s="30" t="s">
        <v>700</v>
      </c>
      <c r="L23" s="42">
        <v>851.93</v>
      </c>
      <c r="M23" s="30" t="s">
        <v>702</v>
      </c>
      <c r="N23" s="31" t="s">
        <v>702</v>
      </c>
      <c r="O23" s="31"/>
      <c r="P23" s="32">
        <v>18.322580645161292</v>
      </c>
      <c r="Q23" s="29" t="str">
        <f t="shared" si="0"/>
        <v>NO</v>
      </c>
      <c r="R23" s="29" t="s">
        <v>1</v>
      </c>
      <c r="S23" s="31" t="s">
        <v>702</v>
      </c>
      <c r="T23" s="33">
        <v>5673</v>
      </c>
      <c r="U23" s="34">
        <v>3987.827118</v>
      </c>
      <c r="V23" s="35">
        <v>5375.0735931</v>
      </c>
      <c r="W23" s="36">
        <v>22124</v>
      </c>
      <c r="X23" s="37">
        <f t="shared" si="1"/>
        <v>1</v>
      </c>
      <c r="Y23" s="37">
        <f t="shared" si="2"/>
        <v>0</v>
      </c>
      <c r="Z23" s="37">
        <f t="shared" si="3"/>
        <v>0</v>
      </c>
      <c r="AA23" s="37">
        <f t="shared" si="4"/>
        <v>0</v>
      </c>
      <c r="AB23" s="37">
        <f t="shared" si="5"/>
        <v>0</v>
      </c>
      <c r="AC23" s="37">
        <f t="shared" si="6"/>
        <v>1</v>
      </c>
      <c r="AD23" s="37">
        <f t="shared" si="7"/>
        <v>0</v>
      </c>
      <c r="AE23" s="37">
        <f t="shared" si="8"/>
        <v>0</v>
      </c>
      <c r="AF23" s="37">
        <f t="shared" si="9"/>
        <v>0</v>
      </c>
      <c r="AG23" s="37">
        <f t="shared" si="10"/>
        <v>0</v>
      </c>
      <c r="AH23" s="28">
        <f t="shared" si="11"/>
        <v>0</v>
      </c>
      <c r="AI23" s="28">
        <f t="shared" si="12"/>
        <v>0</v>
      </c>
      <c r="AJ23" s="28">
        <f t="shared" si="13"/>
        <v>0</v>
      </c>
    </row>
    <row r="24" spans="1:36" s="28" customFormat="1" ht="12.75">
      <c r="A24" s="27">
        <v>507380</v>
      </c>
      <c r="B24" s="26">
        <v>503000</v>
      </c>
      <c r="C24" s="26" t="s">
        <v>315</v>
      </c>
      <c r="D24" s="28" t="s">
        <v>314</v>
      </c>
      <c r="E24" s="28" t="s">
        <v>315</v>
      </c>
      <c r="F24" s="28">
        <v>72601</v>
      </c>
      <c r="G24" s="28">
        <v>5293</v>
      </c>
      <c r="H24" s="28">
        <v>8707417600</v>
      </c>
      <c r="I24" s="29">
        <v>6</v>
      </c>
      <c r="J24" s="29" t="s">
        <v>0</v>
      </c>
      <c r="K24" s="30"/>
      <c r="L24" s="42">
        <v>2677.46</v>
      </c>
      <c r="M24" s="30" t="s">
        <v>702</v>
      </c>
      <c r="N24" s="31" t="s">
        <v>702</v>
      </c>
      <c r="O24" s="31"/>
      <c r="P24" s="32">
        <v>20.850015398829687</v>
      </c>
      <c r="Q24" s="29" t="str">
        <f t="shared" si="0"/>
        <v>YES</v>
      </c>
      <c r="R24" s="29" t="s">
        <v>1</v>
      </c>
      <c r="S24" s="31" t="s">
        <v>701</v>
      </c>
      <c r="T24" s="33">
        <v>17090</v>
      </c>
      <c r="U24" s="34">
        <v>12932.147646</v>
      </c>
      <c r="V24" s="35">
        <v>17504.0705319</v>
      </c>
      <c r="W24" s="36">
        <v>96419</v>
      </c>
      <c r="X24" s="37">
        <f t="shared" si="1"/>
        <v>0</v>
      </c>
      <c r="Y24" s="37">
        <f t="shared" si="2"/>
        <v>0</v>
      </c>
      <c r="Z24" s="37">
        <f t="shared" si="3"/>
        <v>0</v>
      </c>
      <c r="AA24" s="37">
        <f t="shared" si="4"/>
        <v>0</v>
      </c>
      <c r="AB24" s="37">
        <f t="shared" si="5"/>
        <v>1</v>
      </c>
      <c r="AC24" s="37">
        <f t="shared" si="6"/>
        <v>1</v>
      </c>
      <c r="AD24" s="37" t="str">
        <f t="shared" si="7"/>
        <v>CHECK</v>
      </c>
      <c r="AE24" s="37">
        <f t="shared" si="8"/>
        <v>0</v>
      </c>
      <c r="AF24" s="37" t="str">
        <f t="shared" si="9"/>
        <v>RLISP</v>
      </c>
      <c r="AG24" s="37">
        <f t="shared" si="10"/>
        <v>0</v>
      </c>
      <c r="AH24" s="28">
        <f t="shared" si="11"/>
        <v>0</v>
      </c>
      <c r="AI24" s="28">
        <f t="shared" si="12"/>
        <v>0</v>
      </c>
      <c r="AJ24" s="28">
        <f t="shared" si="13"/>
        <v>0</v>
      </c>
    </row>
    <row r="25" spans="1:36" s="28" customFormat="1" ht="12.75">
      <c r="A25" s="27">
        <v>510920</v>
      </c>
      <c r="B25" s="26">
        <v>504000</v>
      </c>
      <c r="C25" s="26" t="s">
        <v>465</v>
      </c>
      <c r="D25" s="28" t="s">
        <v>464</v>
      </c>
      <c r="E25" s="28" t="s">
        <v>465</v>
      </c>
      <c r="F25" s="28">
        <v>72662</v>
      </c>
      <c r="G25" s="28">
        <v>480</v>
      </c>
      <c r="H25" s="28">
        <v>8704263366</v>
      </c>
      <c r="I25" s="29">
        <v>7</v>
      </c>
      <c r="J25" s="29" t="s">
        <v>1</v>
      </c>
      <c r="K25" s="30" t="s">
        <v>700</v>
      </c>
      <c r="L25" s="42">
        <v>382.12</v>
      </c>
      <c r="M25" s="30" t="s">
        <v>700</v>
      </c>
      <c r="N25" s="31" t="s">
        <v>701</v>
      </c>
      <c r="O25" s="31"/>
      <c r="P25" s="32">
        <v>20.43343653250774</v>
      </c>
      <c r="Q25" s="29" t="str">
        <f t="shared" si="0"/>
        <v>YES</v>
      </c>
      <c r="R25" s="29" t="s">
        <v>1</v>
      </c>
      <c r="S25" s="31" t="s">
        <v>702</v>
      </c>
      <c r="T25" s="33">
        <v>3220</v>
      </c>
      <c r="U25" s="34">
        <v>1783.432332</v>
      </c>
      <c r="V25" s="35">
        <v>3098.8354094</v>
      </c>
      <c r="W25" s="36">
        <v>10178</v>
      </c>
      <c r="X25" s="37">
        <f t="shared" si="1"/>
        <v>1</v>
      </c>
      <c r="Y25" s="37">
        <f t="shared" si="2"/>
        <v>1</v>
      </c>
      <c r="Z25" s="37" t="str">
        <f t="shared" si="3"/>
        <v>ELIGIBLE</v>
      </c>
      <c r="AA25" s="37" t="str">
        <f t="shared" si="4"/>
        <v>OKAY</v>
      </c>
      <c r="AB25" s="37">
        <f t="shared" si="5"/>
        <v>1</v>
      </c>
      <c r="AC25" s="37">
        <f t="shared" si="6"/>
        <v>1</v>
      </c>
      <c r="AD25" s="37" t="str">
        <f t="shared" si="7"/>
        <v>CHECK</v>
      </c>
      <c r="AE25" s="37" t="str">
        <f t="shared" si="8"/>
        <v>SRSA</v>
      </c>
      <c r="AF25" s="37">
        <f t="shared" si="9"/>
        <v>0</v>
      </c>
      <c r="AG25" s="37">
        <f t="shared" si="10"/>
        <v>0</v>
      </c>
      <c r="AH25" s="28">
        <f t="shared" si="11"/>
        <v>0</v>
      </c>
      <c r="AI25" s="28">
        <f t="shared" si="12"/>
        <v>0</v>
      </c>
      <c r="AJ25" s="28">
        <f t="shared" si="13"/>
        <v>0</v>
      </c>
    </row>
    <row r="26" spans="1:36" s="28" customFormat="1" ht="12.75">
      <c r="A26" s="27">
        <v>513350</v>
      </c>
      <c r="B26" s="26">
        <v>505000</v>
      </c>
      <c r="C26" s="26" t="s">
        <v>565</v>
      </c>
      <c r="D26" s="28" t="s">
        <v>518</v>
      </c>
      <c r="E26" s="28" t="s">
        <v>565</v>
      </c>
      <c r="F26" s="28">
        <v>72682</v>
      </c>
      <c r="G26" s="28">
        <v>86</v>
      </c>
      <c r="H26" s="28">
        <v>8704295217</v>
      </c>
      <c r="I26" s="29">
        <v>7</v>
      </c>
      <c r="J26" s="29" t="s">
        <v>1</v>
      </c>
      <c r="K26" s="30" t="s">
        <v>700</v>
      </c>
      <c r="L26" s="42">
        <v>874.39</v>
      </c>
      <c r="M26" s="30" t="s">
        <v>702</v>
      </c>
      <c r="N26" s="31" t="s">
        <v>702</v>
      </c>
      <c r="O26" s="31"/>
      <c r="P26" s="32">
        <v>26.823529411764707</v>
      </c>
      <c r="Q26" s="29" t="str">
        <f aca="true" t="shared" si="27" ref="Q26:Q89">IF(P26&lt;20,"NO","YES")</f>
        <v>YES</v>
      </c>
      <c r="R26" s="29" t="s">
        <v>1</v>
      </c>
      <c r="S26" s="31" t="s">
        <v>701</v>
      </c>
      <c r="T26" s="33">
        <v>6170</v>
      </c>
      <c r="U26" s="34">
        <v>4087.409634</v>
      </c>
      <c r="V26" s="35">
        <v>5509.2979053</v>
      </c>
      <c r="W26" s="36">
        <v>32041</v>
      </c>
      <c r="X26" s="37">
        <f t="shared" si="1"/>
        <v>1</v>
      </c>
      <c r="Y26" s="37">
        <f t="shared" si="2"/>
        <v>0</v>
      </c>
      <c r="Z26" s="37">
        <f t="shared" si="3"/>
        <v>0</v>
      </c>
      <c r="AA26" s="37">
        <f t="shared" si="4"/>
        <v>0</v>
      </c>
      <c r="AB26" s="37">
        <f t="shared" si="5"/>
        <v>1</v>
      </c>
      <c r="AC26" s="37">
        <f t="shared" si="6"/>
        <v>1</v>
      </c>
      <c r="AD26" s="37" t="str">
        <f t="shared" si="7"/>
        <v>CHECK</v>
      </c>
      <c r="AE26" s="37">
        <f t="shared" si="8"/>
        <v>0</v>
      </c>
      <c r="AF26" s="37" t="str">
        <f t="shared" si="9"/>
        <v>RLISP</v>
      </c>
      <c r="AG26" s="37">
        <f t="shared" si="10"/>
        <v>0</v>
      </c>
      <c r="AH26" s="28">
        <f t="shared" si="11"/>
        <v>0</v>
      </c>
      <c r="AI26" s="28">
        <f t="shared" si="12"/>
        <v>0</v>
      </c>
      <c r="AJ26" s="28">
        <f t="shared" si="13"/>
        <v>0</v>
      </c>
    </row>
    <row r="27" spans="1:36" s="28" customFormat="1" ht="12.75">
      <c r="A27" s="27">
        <v>503420</v>
      </c>
      <c r="B27" s="26">
        <v>506000</v>
      </c>
      <c r="C27" s="26" t="s">
        <v>143</v>
      </c>
      <c r="D27" s="28" t="s">
        <v>142</v>
      </c>
      <c r="E27" s="28" t="s">
        <v>143</v>
      </c>
      <c r="F27" s="28">
        <v>72644</v>
      </c>
      <c r="G27" s="28">
        <v>20</v>
      </c>
      <c r="H27" s="28">
        <v>8704365249</v>
      </c>
      <c r="I27" s="29">
        <v>7</v>
      </c>
      <c r="J27" s="29" t="s">
        <v>1</v>
      </c>
      <c r="K27" s="30" t="s">
        <v>700</v>
      </c>
      <c r="L27" s="42">
        <v>364.41</v>
      </c>
      <c r="M27" s="30" t="s">
        <v>700</v>
      </c>
      <c r="N27" s="31" t="s">
        <v>701</v>
      </c>
      <c r="O27" s="31"/>
      <c r="P27" s="32">
        <v>28</v>
      </c>
      <c r="Q27" s="29" t="str">
        <f t="shared" si="27"/>
        <v>YES</v>
      </c>
      <c r="R27" s="29" t="s">
        <v>1</v>
      </c>
      <c r="S27" s="31" t="s">
        <v>702</v>
      </c>
      <c r="T27" s="33">
        <v>2744</v>
      </c>
      <c r="U27" s="34">
        <v>1697.42925</v>
      </c>
      <c r="V27" s="35">
        <v>2949.9144125</v>
      </c>
      <c r="W27" s="36">
        <v>11298</v>
      </c>
      <c r="X27" s="37">
        <f t="shared" si="1"/>
        <v>1</v>
      </c>
      <c r="Y27" s="37">
        <f t="shared" si="2"/>
        <v>1</v>
      </c>
      <c r="Z27" s="37" t="str">
        <f t="shared" si="3"/>
        <v>ELIGIBLE</v>
      </c>
      <c r="AA27" s="37" t="str">
        <f t="shared" si="4"/>
        <v>OKAY</v>
      </c>
      <c r="AB27" s="37">
        <f t="shared" si="5"/>
        <v>1</v>
      </c>
      <c r="AC27" s="37">
        <f t="shared" si="6"/>
        <v>1</v>
      </c>
      <c r="AD27" s="37" t="str">
        <f t="shared" si="7"/>
        <v>CHECK</v>
      </c>
      <c r="AE27" s="37" t="str">
        <f t="shared" si="8"/>
        <v>SRSA</v>
      </c>
      <c r="AF27" s="37">
        <f t="shared" si="9"/>
        <v>0</v>
      </c>
      <c r="AG27" s="37">
        <f t="shared" si="10"/>
        <v>0</v>
      </c>
      <c r="AH27" s="28">
        <f t="shared" si="11"/>
        <v>0</v>
      </c>
      <c r="AI27" s="28">
        <f t="shared" si="12"/>
        <v>0</v>
      </c>
      <c r="AJ27" s="28">
        <f t="shared" si="13"/>
        <v>0</v>
      </c>
    </row>
    <row r="28" spans="1:36" s="28" customFormat="1" ht="12.75">
      <c r="A28" s="27">
        <v>507710</v>
      </c>
      <c r="B28" s="26">
        <v>601000</v>
      </c>
      <c r="C28" s="26" t="s">
        <v>332</v>
      </c>
      <c r="D28" s="28" t="s">
        <v>331</v>
      </c>
      <c r="E28" s="28" t="s">
        <v>332</v>
      </c>
      <c r="F28" s="28">
        <v>71647</v>
      </c>
      <c r="G28" s="28">
        <v>38</v>
      </c>
      <c r="H28" s="28">
        <v>8704632246</v>
      </c>
      <c r="I28" s="29">
        <v>7</v>
      </c>
      <c r="J28" s="29" t="s">
        <v>1</v>
      </c>
      <c r="K28" s="30" t="s">
        <v>700</v>
      </c>
      <c r="L28" s="42">
        <v>545.96</v>
      </c>
      <c r="M28" s="30" t="s">
        <v>702</v>
      </c>
      <c r="N28" s="31" t="s">
        <v>701</v>
      </c>
      <c r="O28" s="31"/>
      <c r="P28" s="32">
        <v>38.36805555555556</v>
      </c>
      <c r="Q28" s="29" t="str">
        <f t="shared" si="27"/>
        <v>YES</v>
      </c>
      <c r="R28" s="29" t="s">
        <v>1</v>
      </c>
      <c r="S28" s="31" t="s">
        <v>702</v>
      </c>
      <c r="T28" s="33">
        <v>4660</v>
      </c>
      <c r="U28" s="34">
        <v>2485.036422</v>
      </c>
      <c r="V28" s="35">
        <v>4318.5066999</v>
      </c>
      <c r="W28" s="36">
        <v>28838</v>
      </c>
      <c r="X28" s="37">
        <f t="shared" si="1"/>
        <v>1</v>
      </c>
      <c r="Y28" s="37">
        <f t="shared" si="2"/>
        <v>1</v>
      </c>
      <c r="Z28" s="37" t="str">
        <f t="shared" si="3"/>
        <v>ELIGIBLE</v>
      </c>
      <c r="AA28" s="37" t="str">
        <f t="shared" si="4"/>
        <v>OKAY</v>
      </c>
      <c r="AB28" s="37">
        <f t="shared" si="5"/>
        <v>1</v>
      </c>
      <c r="AC28" s="37">
        <f t="shared" si="6"/>
        <v>1</v>
      </c>
      <c r="AD28" s="37" t="str">
        <f t="shared" si="7"/>
        <v>CHECK</v>
      </c>
      <c r="AE28" s="37" t="str">
        <f t="shared" si="8"/>
        <v>SRSA</v>
      </c>
      <c r="AF28" s="37">
        <f t="shared" si="9"/>
        <v>0</v>
      </c>
      <c r="AG28" s="37">
        <f t="shared" si="10"/>
        <v>0</v>
      </c>
      <c r="AH28" s="28">
        <f t="shared" si="11"/>
        <v>0</v>
      </c>
      <c r="AI28" s="28">
        <f t="shared" si="12"/>
        <v>0</v>
      </c>
      <c r="AJ28" s="28">
        <f t="shared" si="13"/>
        <v>0</v>
      </c>
    </row>
    <row r="29" spans="1:36" s="28" customFormat="1" ht="12.75">
      <c r="A29" s="27">
        <v>500006</v>
      </c>
      <c r="B29" s="26">
        <v>602000</v>
      </c>
      <c r="C29" s="26" t="s">
        <v>28</v>
      </c>
      <c r="D29" s="28" t="s">
        <v>27</v>
      </c>
      <c r="E29" s="28" t="s">
        <v>28</v>
      </c>
      <c r="F29" s="28">
        <v>71671</v>
      </c>
      <c r="G29" s="28">
        <v>2008</v>
      </c>
      <c r="H29" s="28">
        <v>8702266738</v>
      </c>
      <c r="I29" s="29">
        <v>6</v>
      </c>
      <c r="J29" s="29" t="s">
        <v>0</v>
      </c>
      <c r="K29" s="30"/>
      <c r="L29" s="42">
        <v>1540.29</v>
      </c>
      <c r="M29" s="30" t="s">
        <v>702</v>
      </c>
      <c r="N29" s="31" t="s">
        <v>702</v>
      </c>
      <c r="O29" s="31"/>
      <c r="P29" s="32">
        <v>24.0625</v>
      </c>
      <c r="Q29" s="29" t="str">
        <f t="shared" si="27"/>
        <v>YES</v>
      </c>
      <c r="R29" s="29" t="s">
        <v>1</v>
      </c>
      <c r="S29" s="31" t="s">
        <v>701</v>
      </c>
      <c r="T29" s="33">
        <v>12830</v>
      </c>
      <c r="U29" s="34">
        <v>7301.209014</v>
      </c>
      <c r="V29" s="35">
        <v>12688.0825263</v>
      </c>
      <c r="W29" s="36">
        <v>54706</v>
      </c>
      <c r="X29" s="37">
        <f t="shared" si="1"/>
        <v>0</v>
      </c>
      <c r="Y29" s="37">
        <f t="shared" si="2"/>
        <v>0</v>
      </c>
      <c r="Z29" s="37">
        <f t="shared" si="3"/>
        <v>0</v>
      </c>
      <c r="AA29" s="37">
        <f t="shared" si="4"/>
        <v>0</v>
      </c>
      <c r="AB29" s="37">
        <f t="shared" si="5"/>
        <v>1</v>
      </c>
      <c r="AC29" s="37">
        <f t="shared" si="6"/>
        <v>1</v>
      </c>
      <c r="AD29" s="37" t="str">
        <f t="shared" si="7"/>
        <v>CHECK</v>
      </c>
      <c r="AE29" s="37">
        <f t="shared" si="8"/>
        <v>0</v>
      </c>
      <c r="AF29" s="37" t="str">
        <f t="shared" si="9"/>
        <v>RLISP</v>
      </c>
      <c r="AG29" s="37">
        <f t="shared" si="10"/>
        <v>0</v>
      </c>
      <c r="AH29" s="28">
        <f t="shared" si="11"/>
        <v>0</v>
      </c>
      <c r="AI29" s="28">
        <f t="shared" si="12"/>
        <v>0</v>
      </c>
      <c r="AJ29" s="28">
        <f t="shared" si="13"/>
        <v>0</v>
      </c>
    </row>
    <row r="30" spans="1:36" s="28" customFormat="1" ht="12.75">
      <c r="A30" s="27">
        <v>507230</v>
      </c>
      <c r="B30" s="26">
        <v>701000</v>
      </c>
      <c r="C30" s="26" t="s">
        <v>309</v>
      </c>
      <c r="D30" s="28" t="s">
        <v>308</v>
      </c>
      <c r="E30" s="28" t="s">
        <v>309</v>
      </c>
      <c r="F30" s="28">
        <v>71744</v>
      </c>
      <c r="G30" s="28">
        <v>1176</v>
      </c>
      <c r="H30" s="28">
        <v>8707982229</v>
      </c>
      <c r="I30" s="29">
        <v>7</v>
      </c>
      <c r="J30" s="29" t="s">
        <v>1</v>
      </c>
      <c r="K30" s="30" t="s">
        <v>700</v>
      </c>
      <c r="L30" s="42">
        <v>753.69</v>
      </c>
      <c r="M30" s="30" t="s">
        <v>701</v>
      </c>
      <c r="N30" s="31" t="s">
        <v>701</v>
      </c>
      <c r="O30" s="31"/>
      <c r="P30" s="32">
        <v>21.469575200918484</v>
      </c>
      <c r="Q30" s="29" t="str">
        <f t="shared" si="27"/>
        <v>YES</v>
      </c>
      <c r="R30" s="29" t="s">
        <v>1</v>
      </c>
      <c r="S30" s="31" t="s">
        <v>702</v>
      </c>
      <c r="T30" s="33">
        <v>5780</v>
      </c>
      <c r="U30" s="34">
        <v>3698.132526</v>
      </c>
      <c r="V30" s="35">
        <v>4984.6028667</v>
      </c>
      <c r="W30" s="36">
        <v>26799</v>
      </c>
      <c r="X30" s="37">
        <f t="shared" si="1"/>
        <v>1</v>
      </c>
      <c r="Y30" s="37">
        <f t="shared" si="2"/>
        <v>1</v>
      </c>
      <c r="Z30" s="37" t="str">
        <f t="shared" si="3"/>
        <v>ELIGIBLE</v>
      </c>
      <c r="AA30" s="37" t="str">
        <f t="shared" si="4"/>
        <v>OKAY</v>
      </c>
      <c r="AB30" s="37">
        <f t="shared" si="5"/>
        <v>1</v>
      </c>
      <c r="AC30" s="37">
        <f t="shared" si="6"/>
        <v>1</v>
      </c>
      <c r="AD30" s="37" t="str">
        <f t="shared" si="7"/>
        <v>CHECK</v>
      </c>
      <c r="AE30" s="37" t="str">
        <f t="shared" si="8"/>
        <v>SRSA</v>
      </c>
      <c r="AF30" s="37">
        <f t="shared" si="9"/>
        <v>0</v>
      </c>
      <c r="AG30" s="37">
        <f t="shared" si="10"/>
        <v>0</v>
      </c>
      <c r="AH30" s="28">
        <f t="shared" si="11"/>
        <v>0</v>
      </c>
      <c r="AI30" s="28">
        <f t="shared" si="12"/>
        <v>0</v>
      </c>
      <c r="AJ30" s="28">
        <f t="shared" si="13"/>
        <v>0</v>
      </c>
    </row>
    <row r="31" spans="1:36" s="28" customFormat="1" ht="12.75">
      <c r="A31" s="27">
        <v>503150</v>
      </c>
      <c r="B31" s="26">
        <v>801000</v>
      </c>
      <c r="C31" s="26" t="s">
        <v>131</v>
      </c>
      <c r="D31" s="28" t="s">
        <v>130</v>
      </c>
      <c r="E31" s="28" t="s">
        <v>131</v>
      </c>
      <c r="F31" s="28">
        <v>72616</v>
      </c>
      <c r="G31" s="28">
        <v>408</v>
      </c>
      <c r="H31" s="28">
        <v>8704233311</v>
      </c>
      <c r="I31" s="29">
        <v>6</v>
      </c>
      <c r="J31" s="29" t="s">
        <v>0</v>
      </c>
      <c r="K31" s="30"/>
      <c r="L31" s="42">
        <v>1573.3</v>
      </c>
      <c r="M31" s="30" t="s">
        <v>702</v>
      </c>
      <c r="N31" s="31" t="s">
        <v>702</v>
      </c>
      <c r="O31" s="31"/>
      <c r="P31" s="32">
        <v>22.174709835064142</v>
      </c>
      <c r="Q31" s="29" t="str">
        <f t="shared" si="27"/>
        <v>YES</v>
      </c>
      <c r="R31" s="29" t="s">
        <v>1</v>
      </c>
      <c r="S31" s="31" t="s">
        <v>701</v>
      </c>
      <c r="T31" s="33">
        <v>10296</v>
      </c>
      <c r="U31" s="34">
        <v>7269.523668</v>
      </c>
      <c r="V31" s="35">
        <v>9798.374790599999</v>
      </c>
      <c r="W31" s="36">
        <v>52159</v>
      </c>
      <c r="X31" s="37">
        <f t="shared" si="1"/>
        <v>0</v>
      </c>
      <c r="Y31" s="37">
        <f t="shared" si="2"/>
        <v>0</v>
      </c>
      <c r="Z31" s="37">
        <f t="shared" si="3"/>
        <v>0</v>
      </c>
      <c r="AA31" s="37">
        <f t="shared" si="4"/>
        <v>0</v>
      </c>
      <c r="AB31" s="37">
        <f t="shared" si="5"/>
        <v>1</v>
      </c>
      <c r="AC31" s="37">
        <f t="shared" si="6"/>
        <v>1</v>
      </c>
      <c r="AD31" s="37" t="str">
        <f t="shared" si="7"/>
        <v>CHECK</v>
      </c>
      <c r="AE31" s="37">
        <f t="shared" si="8"/>
        <v>0</v>
      </c>
      <c r="AF31" s="37" t="str">
        <f t="shared" si="9"/>
        <v>RLISP</v>
      </c>
      <c r="AG31" s="37">
        <f t="shared" si="10"/>
        <v>0</v>
      </c>
      <c r="AH31" s="28">
        <f t="shared" si="11"/>
        <v>0</v>
      </c>
      <c r="AI31" s="28">
        <f t="shared" si="12"/>
        <v>0</v>
      </c>
      <c r="AJ31" s="28">
        <f t="shared" si="13"/>
        <v>0</v>
      </c>
    </row>
    <row r="32" spans="1:36" s="28" customFormat="1" ht="12.75">
      <c r="A32" s="27">
        <v>505970</v>
      </c>
      <c r="B32" s="26">
        <v>802000</v>
      </c>
      <c r="C32" s="26" t="s">
        <v>255</v>
      </c>
      <c r="D32" s="28" t="s">
        <v>254</v>
      </c>
      <c r="E32" s="28" t="s">
        <v>255</v>
      </c>
      <c r="F32" s="28">
        <v>72632</v>
      </c>
      <c r="G32" s="28">
        <v>9122</v>
      </c>
      <c r="H32" s="28">
        <v>5012535999</v>
      </c>
      <c r="I32" s="29">
        <v>7</v>
      </c>
      <c r="J32" s="29" t="s">
        <v>1</v>
      </c>
      <c r="K32" s="30" t="s">
        <v>700</v>
      </c>
      <c r="L32" s="42">
        <v>683.79</v>
      </c>
      <c r="M32" s="30" t="s">
        <v>702</v>
      </c>
      <c r="N32" s="31" t="s">
        <v>702</v>
      </c>
      <c r="O32" s="31"/>
      <c r="P32" s="32">
        <v>29.776674937965257</v>
      </c>
      <c r="Q32" s="29" t="str">
        <f t="shared" si="27"/>
        <v>YES</v>
      </c>
      <c r="R32" s="29" t="s">
        <v>1</v>
      </c>
      <c r="S32" s="31" t="s">
        <v>701</v>
      </c>
      <c r="T32" s="33">
        <v>4858</v>
      </c>
      <c r="U32" s="34">
        <v>3376.752588</v>
      </c>
      <c r="V32" s="35">
        <v>4551.424404599999</v>
      </c>
      <c r="W32" s="36">
        <v>32336</v>
      </c>
      <c r="X32" s="37">
        <f t="shared" si="1"/>
        <v>1</v>
      </c>
      <c r="Y32" s="37">
        <f t="shared" si="2"/>
        <v>0</v>
      </c>
      <c r="Z32" s="37">
        <f t="shared" si="3"/>
        <v>0</v>
      </c>
      <c r="AA32" s="37">
        <f t="shared" si="4"/>
        <v>0</v>
      </c>
      <c r="AB32" s="37">
        <f t="shared" si="5"/>
        <v>1</v>
      </c>
      <c r="AC32" s="37">
        <f t="shared" si="6"/>
        <v>1</v>
      </c>
      <c r="AD32" s="37" t="str">
        <f t="shared" si="7"/>
        <v>CHECK</v>
      </c>
      <c r="AE32" s="37">
        <f t="shared" si="8"/>
        <v>0</v>
      </c>
      <c r="AF32" s="37" t="str">
        <f t="shared" si="9"/>
        <v>RLISP</v>
      </c>
      <c r="AG32" s="37">
        <f t="shared" si="10"/>
        <v>0</v>
      </c>
      <c r="AH32" s="28">
        <f t="shared" si="11"/>
        <v>0</v>
      </c>
      <c r="AI32" s="28">
        <f t="shared" si="12"/>
        <v>0</v>
      </c>
      <c r="AJ32" s="28">
        <f t="shared" si="13"/>
        <v>0</v>
      </c>
    </row>
    <row r="33" spans="1:36" s="28" customFormat="1" ht="12.75">
      <c r="A33" s="27">
        <v>506870</v>
      </c>
      <c r="B33" s="26">
        <v>803000</v>
      </c>
      <c r="C33" s="26" t="s">
        <v>295</v>
      </c>
      <c r="D33" s="28" t="s">
        <v>294</v>
      </c>
      <c r="E33" s="28" t="s">
        <v>295</v>
      </c>
      <c r="F33" s="28">
        <v>72638</v>
      </c>
      <c r="G33" s="28">
        <v>1950</v>
      </c>
      <c r="H33" s="28">
        <v>8704385201</v>
      </c>
      <c r="I33" s="29">
        <v>7</v>
      </c>
      <c r="J33" s="29" t="s">
        <v>1</v>
      </c>
      <c r="K33" s="30" t="s">
        <v>700</v>
      </c>
      <c r="L33" s="42">
        <v>1169.16</v>
      </c>
      <c r="M33" s="30" t="s">
        <v>702</v>
      </c>
      <c r="N33" s="31" t="s">
        <v>702</v>
      </c>
      <c r="O33" s="31"/>
      <c r="P33" s="32">
        <v>24.074074074074073</v>
      </c>
      <c r="Q33" s="29" t="str">
        <f t="shared" si="27"/>
        <v>YES</v>
      </c>
      <c r="R33" s="29" t="s">
        <v>1</v>
      </c>
      <c r="S33" s="31" t="s">
        <v>701</v>
      </c>
      <c r="T33" s="33">
        <v>8943</v>
      </c>
      <c r="U33" s="34">
        <v>5477.03838</v>
      </c>
      <c r="V33" s="35">
        <v>9518.337171</v>
      </c>
      <c r="W33" s="36">
        <v>46625</v>
      </c>
      <c r="X33" s="37">
        <f t="shared" si="1"/>
        <v>1</v>
      </c>
      <c r="Y33" s="37">
        <f t="shared" si="2"/>
        <v>0</v>
      </c>
      <c r="Z33" s="37">
        <f t="shared" si="3"/>
        <v>0</v>
      </c>
      <c r="AA33" s="37">
        <f t="shared" si="4"/>
        <v>0</v>
      </c>
      <c r="AB33" s="37">
        <f t="shared" si="5"/>
        <v>1</v>
      </c>
      <c r="AC33" s="37">
        <f t="shared" si="6"/>
        <v>1</v>
      </c>
      <c r="AD33" s="37" t="str">
        <f t="shared" si="7"/>
        <v>CHECK</v>
      </c>
      <c r="AE33" s="37">
        <f t="shared" si="8"/>
        <v>0</v>
      </c>
      <c r="AF33" s="37" t="str">
        <f t="shared" si="9"/>
        <v>RLISP</v>
      </c>
      <c r="AG33" s="37">
        <f t="shared" si="10"/>
        <v>0</v>
      </c>
      <c r="AH33" s="28">
        <f t="shared" si="11"/>
        <v>0</v>
      </c>
      <c r="AI33" s="28">
        <f t="shared" si="12"/>
        <v>0</v>
      </c>
      <c r="AJ33" s="28">
        <f t="shared" si="13"/>
        <v>0</v>
      </c>
    </row>
    <row r="34" spans="1:36" s="28" customFormat="1" ht="12.75">
      <c r="A34" s="27">
        <v>505170</v>
      </c>
      <c r="B34" s="26">
        <v>901000</v>
      </c>
      <c r="C34" s="26" t="s">
        <v>223</v>
      </c>
      <c r="D34" s="28" t="s">
        <v>222</v>
      </c>
      <c r="E34" s="28" t="s">
        <v>223</v>
      </c>
      <c r="F34" s="28">
        <v>71638</v>
      </c>
      <c r="G34" s="28">
        <v>380</v>
      </c>
      <c r="H34" s="28">
        <v>8705385264</v>
      </c>
      <c r="I34" s="29">
        <v>6</v>
      </c>
      <c r="J34" s="29" t="s">
        <v>0</v>
      </c>
      <c r="K34" s="30"/>
      <c r="L34" s="42">
        <v>710.1</v>
      </c>
      <c r="M34" s="30" t="s">
        <v>702</v>
      </c>
      <c r="N34" s="31" t="s">
        <v>702</v>
      </c>
      <c r="O34" s="31"/>
      <c r="P34" s="32">
        <v>46.01837672281776</v>
      </c>
      <c r="Q34" s="29" t="str">
        <f t="shared" si="27"/>
        <v>YES</v>
      </c>
      <c r="R34" s="29" t="s">
        <v>1</v>
      </c>
      <c r="S34" s="31" t="s">
        <v>701</v>
      </c>
      <c r="T34" s="33">
        <v>7378</v>
      </c>
      <c r="U34" s="34">
        <v>3603.076488</v>
      </c>
      <c r="V34" s="35">
        <v>6261.4796596</v>
      </c>
      <c r="W34" s="36">
        <v>73680</v>
      </c>
      <c r="X34" s="37">
        <f t="shared" si="1"/>
        <v>0</v>
      </c>
      <c r="Y34" s="37">
        <f t="shared" si="2"/>
        <v>0</v>
      </c>
      <c r="Z34" s="37">
        <f t="shared" si="3"/>
        <v>0</v>
      </c>
      <c r="AA34" s="37">
        <f t="shared" si="4"/>
        <v>0</v>
      </c>
      <c r="AB34" s="37">
        <f t="shared" si="5"/>
        <v>1</v>
      </c>
      <c r="AC34" s="37">
        <f t="shared" si="6"/>
        <v>1</v>
      </c>
      <c r="AD34" s="37" t="str">
        <f t="shared" si="7"/>
        <v>CHECK</v>
      </c>
      <c r="AE34" s="37">
        <f t="shared" si="8"/>
        <v>0</v>
      </c>
      <c r="AF34" s="37" t="str">
        <f t="shared" si="9"/>
        <v>RLISP</v>
      </c>
      <c r="AG34" s="37">
        <f t="shared" si="10"/>
        <v>0</v>
      </c>
      <c r="AH34" s="28">
        <f t="shared" si="11"/>
        <v>0</v>
      </c>
      <c r="AI34" s="28">
        <f t="shared" si="12"/>
        <v>0</v>
      </c>
      <c r="AJ34" s="28">
        <f t="shared" si="13"/>
        <v>0</v>
      </c>
    </row>
    <row r="35" spans="1:36" s="28" customFormat="1" ht="12.75">
      <c r="A35" s="27">
        <v>500007</v>
      </c>
      <c r="B35" s="26">
        <v>902000</v>
      </c>
      <c r="C35" s="26" t="s">
        <v>30</v>
      </c>
      <c r="D35" s="28" t="s">
        <v>29</v>
      </c>
      <c r="E35" s="28" t="s">
        <v>30</v>
      </c>
      <c r="F35" s="28">
        <v>71640</v>
      </c>
      <c r="G35" s="28">
        <v>3064</v>
      </c>
      <c r="H35" s="28">
        <v>8703552546</v>
      </c>
      <c r="I35" s="29">
        <v>6</v>
      </c>
      <c r="J35" s="29" t="s">
        <v>0</v>
      </c>
      <c r="K35" s="30"/>
      <c r="L35" s="42">
        <v>717.07</v>
      </c>
      <c r="M35" s="30" t="s">
        <v>702</v>
      </c>
      <c r="N35" s="31" t="s">
        <v>702</v>
      </c>
      <c r="O35" s="31"/>
      <c r="P35" s="32">
        <v>36.78571428571429</v>
      </c>
      <c r="Q35" s="29" t="str">
        <f t="shared" si="27"/>
        <v>YES</v>
      </c>
      <c r="R35" s="29" t="s">
        <v>1</v>
      </c>
      <c r="S35" s="31" t="s">
        <v>701</v>
      </c>
      <c r="T35" s="33">
        <v>8157</v>
      </c>
      <c r="U35" s="34">
        <v>3417.49089</v>
      </c>
      <c r="V35" s="35">
        <v>5939.3343505</v>
      </c>
      <c r="W35" s="36">
        <v>51934</v>
      </c>
      <c r="X35" s="37">
        <f t="shared" si="1"/>
        <v>0</v>
      </c>
      <c r="Y35" s="37">
        <f t="shared" si="2"/>
        <v>0</v>
      </c>
      <c r="Z35" s="37">
        <f t="shared" si="3"/>
        <v>0</v>
      </c>
      <c r="AA35" s="37">
        <f t="shared" si="4"/>
        <v>0</v>
      </c>
      <c r="AB35" s="37">
        <f t="shared" si="5"/>
        <v>1</v>
      </c>
      <c r="AC35" s="37">
        <f t="shared" si="6"/>
        <v>1</v>
      </c>
      <c r="AD35" s="37" t="str">
        <f t="shared" si="7"/>
        <v>CHECK</v>
      </c>
      <c r="AE35" s="37">
        <f t="shared" si="8"/>
        <v>0</v>
      </c>
      <c r="AF35" s="37" t="str">
        <f t="shared" si="9"/>
        <v>RLISP</v>
      </c>
      <c r="AG35" s="37">
        <f t="shared" si="10"/>
        <v>0</v>
      </c>
      <c r="AH35" s="28">
        <f t="shared" si="11"/>
        <v>0</v>
      </c>
      <c r="AI35" s="28">
        <f t="shared" si="12"/>
        <v>0</v>
      </c>
      <c r="AJ35" s="28">
        <f t="shared" si="13"/>
        <v>0</v>
      </c>
    </row>
    <row r="36" spans="1:36" s="28" customFormat="1" ht="12.75">
      <c r="A36" s="27">
        <v>508640</v>
      </c>
      <c r="B36" s="26">
        <v>903000</v>
      </c>
      <c r="C36" s="26" t="s">
        <v>653</v>
      </c>
      <c r="D36" s="28" t="s">
        <v>368</v>
      </c>
      <c r="E36" s="28" t="s">
        <v>369</v>
      </c>
      <c r="F36" s="28">
        <v>71653</v>
      </c>
      <c r="G36" s="28">
        <v>1426</v>
      </c>
      <c r="H36" s="28">
        <v>8702657300</v>
      </c>
      <c r="I36" s="29">
        <v>6</v>
      </c>
      <c r="J36" s="29" t="s">
        <v>0</v>
      </c>
      <c r="K36" s="30"/>
      <c r="L36" s="42">
        <v>1006.07</v>
      </c>
      <c r="M36" s="30" t="s">
        <v>702</v>
      </c>
      <c r="N36" s="31" t="s">
        <v>702</v>
      </c>
      <c r="O36" s="31"/>
      <c r="P36" s="32">
        <v>36.951316839585</v>
      </c>
      <c r="Q36" s="29" t="str">
        <f t="shared" si="27"/>
        <v>YES</v>
      </c>
      <c r="R36" s="29" t="s">
        <v>1</v>
      </c>
      <c r="S36" s="31" t="s">
        <v>701</v>
      </c>
      <c r="T36" s="33">
        <v>9632</v>
      </c>
      <c r="U36" s="34">
        <v>5042.496492</v>
      </c>
      <c r="V36" s="35">
        <v>8754.5299763</v>
      </c>
      <c r="W36" s="36">
        <v>60163</v>
      </c>
      <c r="X36" s="37">
        <f t="shared" si="1"/>
        <v>0</v>
      </c>
      <c r="Y36" s="37">
        <f t="shared" si="2"/>
        <v>0</v>
      </c>
      <c r="Z36" s="37">
        <f t="shared" si="3"/>
        <v>0</v>
      </c>
      <c r="AA36" s="37">
        <f t="shared" si="4"/>
        <v>0</v>
      </c>
      <c r="AB36" s="37">
        <f t="shared" si="5"/>
        <v>1</v>
      </c>
      <c r="AC36" s="37">
        <f t="shared" si="6"/>
        <v>1</v>
      </c>
      <c r="AD36" s="37" t="str">
        <f t="shared" si="7"/>
        <v>CHECK</v>
      </c>
      <c r="AE36" s="37">
        <f t="shared" si="8"/>
        <v>0</v>
      </c>
      <c r="AF36" s="37" t="str">
        <f t="shared" si="9"/>
        <v>RLISP</v>
      </c>
      <c r="AG36" s="37">
        <f t="shared" si="10"/>
        <v>0</v>
      </c>
      <c r="AH36" s="28">
        <f t="shared" si="11"/>
        <v>0</v>
      </c>
      <c r="AI36" s="28">
        <f t="shared" si="12"/>
        <v>0</v>
      </c>
      <c r="AJ36" s="28">
        <f t="shared" si="13"/>
        <v>0</v>
      </c>
    </row>
    <row r="37" spans="1:36" s="28" customFormat="1" ht="12.75">
      <c r="A37" s="27">
        <v>502430</v>
      </c>
      <c r="B37" s="26">
        <v>1002000</v>
      </c>
      <c r="C37" s="26" t="s">
        <v>99</v>
      </c>
      <c r="D37" s="28" t="s">
        <v>98</v>
      </c>
      <c r="E37" s="28" t="s">
        <v>99</v>
      </c>
      <c r="F37" s="28">
        <v>71923</v>
      </c>
      <c r="G37" s="28">
        <v>4903</v>
      </c>
      <c r="H37" s="28">
        <v>8702465563</v>
      </c>
      <c r="I37" s="29">
        <v>6</v>
      </c>
      <c r="J37" s="29" t="s">
        <v>0</v>
      </c>
      <c r="K37" s="30"/>
      <c r="L37" s="42">
        <v>2195.88</v>
      </c>
      <c r="M37" s="30" t="s">
        <v>702</v>
      </c>
      <c r="N37" s="31" t="s">
        <v>702</v>
      </c>
      <c r="O37" s="31"/>
      <c r="P37" s="32">
        <v>22.844444444444445</v>
      </c>
      <c r="Q37" s="29" t="str">
        <f t="shared" si="27"/>
        <v>YES</v>
      </c>
      <c r="R37" s="29" t="s">
        <v>1</v>
      </c>
      <c r="S37" s="31" t="s">
        <v>701</v>
      </c>
      <c r="T37" s="33">
        <v>15293</v>
      </c>
      <c r="U37" s="34">
        <v>10288.684494</v>
      </c>
      <c r="V37" s="35">
        <v>13867.8118923</v>
      </c>
      <c r="W37" s="36">
        <v>73850</v>
      </c>
      <c r="X37" s="37">
        <f t="shared" si="1"/>
        <v>0</v>
      </c>
      <c r="Y37" s="37">
        <f t="shared" si="2"/>
        <v>0</v>
      </c>
      <c r="Z37" s="37">
        <f t="shared" si="3"/>
        <v>0</v>
      </c>
      <c r="AA37" s="37">
        <f t="shared" si="4"/>
        <v>0</v>
      </c>
      <c r="AB37" s="37">
        <f t="shared" si="5"/>
        <v>1</v>
      </c>
      <c r="AC37" s="37">
        <f t="shared" si="6"/>
        <v>1</v>
      </c>
      <c r="AD37" s="37" t="str">
        <f t="shared" si="7"/>
        <v>CHECK</v>
      </c>
      <c r="AE37" s="37">
        <f t="shared" si="8"/>
        <v>0</v>
      </c>
      <c r="AF37" s="37" t="str">
        <f t="shared" si="9"/>
        <v>RLISP</v>
      </c>
      <c r="AG37" s="37">
        <f t="shared" si="10"/>
        <v>0</v>
      </c>
      <c r="AH37" s="28">
        <f t="shared" si="11"/>
        <v>0</v>
      </c>
      <c r="AI37" s="28">
        <f t="shared" si="12"/>
        <v>0</v>
      </c>
      <c r="AJ37" s="28">
        <f t="shared" si="13"/>
        <v>0</v>
      </c>
    </row>
    <row r="38" spans="1:36" s="28" customFormat="1" ht="12.75">
      <c r="A38" s="27">
        <v>507110</v>
      </c>
      <c r="B38" s="26">
        <v>1003000</v>
      </c>
      <c r="C38" s="26" t="s">
        <v>303</v>
      </c>
      <c r="D38" s="28" t="s">
        <v>302</v>
      </c>
      <c r="E38" s="28" t="s">
        <v>303</v>
      </c>
      <c r="F38" s="28">
        <v>71743</v>
      </c>
      <c r="G38" s="28" t="s">
        <v>54</v>
      </c>
      <c r="H38" s="28">
        <v>8703534454</v>
      </c>
      <c r="I38" s="29">
        <v>7</v>
      </c>
      <c r="J38" s="29" t="s">
        <v>1</v>
      </c>
      <c r="K38" s="30" t="s">
        <v>700</v>
      </c>
      <c r="L38" s="42">
        <v>851.22</v>
      </c>
      <c r="M38" s="30" t="s">
        <v>702</v>
      </c>
      <c r="N38" s="31" t="s">
        <v>702</v>
      </c>
      <c r="O38" s="31"/>
      <c r="P38" s="32">
        <v>23.125</v>
      </c>
      <c r="Q38" s="29" t="str">
        <f t="shared" si="27"/>
        <v>YES</v>
      </c>
      <c r="R38" s="29" t="s">
        <v>1</v>
      </c>
      <c r="S38" s="31" t="s">
        <v>701</v>
      </c>
      <c r="T38" s="33">
        <v>6398</v>
      </c>
      <c r="U38" s="34">
        <v>4033.091898</v>
      </c>
      <c r="V38" s="35">
        <v>5436.084644099999</v>
      </c>
      <c r="W38" s="36">
        <v>31279</v>
      </c>
      <c r="X38" s="37">
        <f t="shared" si="1"/>
        <v>1</v>
      </c>
      <c r="Y38" s="37">
        <f t="shared" si="2"/>
        <v>0</v>
      </c>
      <c r="Z38" s="37">
        <f t="shared" si="3"/>
        <v>0</v>
      </c>
      <c r="AA38" s="37">
        <f t="shared" si="4"/>
        <v>0</v>
      </c>
      <c r="AB38" s="37">
        <f t="shared" si="5"/>
        <v>1</v>
      </c>
      <c r="AC38" s="37">
        <f t="shared" si="6"/>
        <v>1</v>
      </c>
      <c r="AD38" s="37" t="str">
        <f t="shared" si="7"/>
        <v>CHECK</v>
      </c>
      <c r="AE38" s="37">
        <f t="shared" si="8"/>
        <v>0</v>
      </c>
      <c r="AF38" s="37" t="str">
        <f t="shared" si="9"/>
        <v>RLISP</v>
      </c>
      <c r="AG38" s="37">
        <f t="shared" si="10"/>
        <v>0</v>
      </c>
      <c r="AH38" s="28">
        <f t="shared" si="11"/>
        <v>0</v>
      </c>
      <c r="AI38" s="28">
        <f t="shared" si="12"/>
        <v>0</v>
      </c>
      <c r="AJ38" s="28">
        <f t="shared" si="13"/>
        <v>0</v>
      </c>
    </row>
    <row r="39" spans="1:36" s="28" customFormat="1" ht="12.75">
      <c r="A39" s="27">
        <v>500009</v>
      </c>
      <c r="B39" s="26">
        <v>1101000</v>
      </c>
      <c r="C39" s="26" t="s">
        <v>32</v>
      </c>
      <c r="D39" s="28" t="s">
        <v>31</v>
      </c>
      <c r="E39" s="28" t="s">
        <v>32</v>
      </c>
      <c r="F39" s="28">
        <v>72422</v>
      </c>
      <c r="G39" s="28">
        <v>479</v>
      </c>
      <c r="H39" s="28">
        <v>8708573041</v>
      </c>
      <c r="I39" s="29">
        <v>6</v>
      </c>
      <c r="J39" s="29" t="s">
        <v>0</v>
      </c>
      <c r="K39" s="30"/>
      <c r="L39" s="42">
        <v>1051.17</v>
      </c>
      <c r="M39" s="30" t="s">
        <v>702</v>
      </c>
      <c r="N39" s="31" t="s">
        <v>702</v>
      </c>
      <c r="O39" s="31"/>
      <c r="P39" s="32">
        <v>22.93504410585405</v>
      </c>
      <c r="Q39" s="29" t="str">
        <f t="shared" si="27"/>
        <v>YES</v>
      </c>
      <c r="R39" s="29" t="s">
        <v>1</v>
      </c>
      <c r="S39" s="31" t="s">
        <v>701</v>
      </c>
      <c r="T39" s="33">
        <v>7738</v>
      </c>
      <c r="U39" s="34">
        <v>4924.808064</v>
      </c>
      <c r="V39" s="35">
        <v>6668.5078742999995</v>
      </c>
      <c r="W39" s="36">
        <v>39922</v>
      </c>
      <c r="X39" s="37">
        <f t="shared" si="1"/>
        <v>0</v>
      </c>
      <c r="Y39" s="37">
        <f t="shared" si="2"/>
        <v>0</v>
      </c>
      <c r="Z39" s="37">
        <f t="shared" si="3"/>
        <v>0</v>
      </c>
      <c r="AA39" s="37">
        <f t="shared" si="4"/>
        <v>0</v>
      </c>
      <c r="AB39" s="37">
        <f t="shared" si="5"/>
        <v>1</v>
      </c>
      <c r="AC39" s="37">
        <f t="shared" si="6"/>
        <v>1</v>
      </c>
      <c r="AD39" s="37" t="str">
        <f t="shared" si="7"/>
        <v>CHECK</v>
      </c>
      <c r="AE39" s="37">
        <f t="shared" si="8"/>
        <v>0</v>
      </c>
      <c r="AF39" s="37" t="str">
        <f t="shared" si="9"/>
        <v>RLISP</v>
      </c>
      <c r="AG39" s="37">
        <f t="shared" si="10"/>
        <v>0</v>
      </c>
      <c r="AH39" s="28">
        <f t="shared" si="11"/>
        <v>0</v>
      </c>
      <c r="AI39" s="28">
        <f t="shared" si="12"/>
        <v>0</v>
      </c>
      <c r="AJ39" s="28">
        <f t="shared" si="13"/>
        <v>0</v>
      </c>
    </row>
    <row r="40" spans="1:36" s="28" customFormat="1" ht="12.75">
      <c r="A40" s="27">
        <v>511370</v>
      </c>
      <c r="B40" s="26">
        <v>1104000</v>
      </c>
      <c r="C40" s="26" t="s">
        <v>484</v>
      </c>
      <c r="D40" s="28" t="s">
        <v>483</v>
      </c>
      <c r="E40" s="28" t="s">
        <v>484</v>
      </c>
      <c r="F40" s="28">
        <v>72454</v>
      </c>
      <c r="G40" s="28">
        <v>387</v>
      </c>
      <c r="H40" s="28">
        <v>8705982572</v>
      </c>
      <c r="I40" s="29">
        <v>6</v>
      </c>
      <c r="J40" s="29" t="s">
        <v>0</v>
      </c>
      <c r="K40" s="30"/>
      <c r="L40" s="42">
        <v>961.78</v>
      </c>
      <c r="M40" s="30" t="s">
        <v>702</v>
      </c>
      <c r="N40" s="31" t="s">
        <v>702</v>
      </c>
      <c r="O40" s="31"/>
      <c r="P40" s="32">
        <v>22.732491389207805</v>
      </c>
      <c r="Q40" s="29" t="str">
        <f t="shared" si="27"/>
        <v>YES</v>
      </c>
      <c r="R40" s="29" t="s">
        <v>1</v>
      </c>
      <c r="S40" s="31" t="s">
        <v>701</v>
      </c>
      <c r="T40" s="33">
        <v>6691</v>
      </c>
      <c r="U40" s="34">
        <v>4377.104226</v>
      </c>
      <c r="V40" s="35">
        <v>5899.7686317</v>
      </c>
      <c r="W40" s="36">
        <v>29070</v>
      </c>
      <c r="X40" s="37">
        <f t="shared" si="1"/>
        <v>0</v>
      </c>
      <c r="Y40" s="37">
        <f t="shared" si="2"/>
        <v>0</v>
      </c>
      <c r="Z40" s="37">
        <f t="shared" si="3"/>
        <v>0</v>
      </c>
      <c r="AA40" s="37">
        <f t="shared" si="4"/>
        <v>0</v>
      </c>
      <c r="AB40" s="37">
        <f t="shared" si="5"/>
        <v>1</v>
      </c>
      <c r="AC40" s="37">
        <f t="shared" si="6"/>
        <v>1</v>
      </c>
      <c r="AD40" s="37" t="str">
        <f t="shared" si="7"/>
        <v>CHECK</v>
      </c>
      <c r="AE40" s="37">
        <f t="shared" si="8"/>
        <v>0</v>
      </c>
      <c r="AF40" s="37" t="str">
        <f t="shared" si="9"/>
        <v>RLISP</v>
      </c>
      <c r="AG40" s="37">
        <f t="shared" si="10"/>
        <v>0</v>
      </c>
      <c r="AH40" s="28">
        <f t="shared" si="11"/>
        <v>0</v>
      </c>
      <c r="AI40" s="28">
        <f t="shared" si="12"/>
        <v>0</v>
      </c>
      <c r="AJ40" s="28">
        <f t="shared" si="13"/>
        <v>0</v>
      </c>
    </row>
    <row r="41" spans="1:36" s="28" customFormat="1" ht="12.75">
      <c r="A41" s="27">
        <v>504370</v>
      </c>
      <c r="B41" s="26">
        <v>1106000</v>
      </c>
      <c r="C41" s="26" t="s">
        <v>629</v>
      </c>
      <c r="D41" s="28" t="s">
        <v>183</v>
      </c>
      <c r="E41" s="28" t="s">
        <v>184</v>
      </c>
      <c r="F41" s="28">
        <v>72461</v>
      </c>
      <c r="G41" s="28">
        <v>367</v>
      </c>
      <c r="H41" s="28">
        <v>5015953151</v>
      </c>
      <c r="I41" s="29">
        <v>7</v>
      </c>
      <c r="J41" s="29" t="s">
        <v>1</v>
      </c>
      <c r="K41" s="30" t="s">
        <v>700</v>
      </c>
      <c r="L41" s="42">
        <v>665.47</v>
      </c>
      <c r="M41" s="30" t="s">
        <v>702</v>
      </c>
      <c r="N41" s="31" t="s">
        <v>702</v>
      </c>
      <c r="O41" s="31"/>
      <c r="P41" s="32">
        <v>26.149802890932982</v>
      </c>
      <c r="Q41" s="29" t="str">
        <f t="shared" si="27"/>
        <v>YES</v>
      </c>
      <c r="R41" s="29" t="s">
        <v>1</v>
      </c>
      <c r="S41" s="31" t="s">
        <v>701</v>
      </c>
      <c r="T41" s="33">
        <v>4311</v>
      </c>
      <c r="U41" s="34">
        <v>3100.63743</v>
      </c>
      <c r="V41" s="35">
        <v>4179.2569935</v>
      </c>
      <c r="W41" s="36">
        <v>27264</v>
      </c>
      <c r="X41" s="37">
        <f t="shared" si="1"/>
        <v>1</v>
      </c>
      <c r="Y41" s="37">
        <f t="shared" si="2"/>
        <v>0</v>
      </c>
      <c r="Z41" s="37">
        <f t="shared" si="3"/>
        <v>0</v>
      </c>
      <c r="AA41" s="37">
        <f t="shared" si="4"/>
        <v>0</v>
      </c>
      <c r="AB41" s="37">
        <f t="shared" si="5"/>
        <v>1</v>
      </c>
      <c r="AC41" s="37">
        <f t="shared" si="6"/>
        <v>1</v>
      </c>
      <c r="AD41" s="37" t="str">
        <f t="shared" si="7"/>
        <v>CHECK</v>
      </c>
      <c r="AE41" s="37">
        <f t="shared" si="8"/>
        <v>0</v>
      </c>
      <c r="AF41" s="37" t="str">
        <f t="shared" si="9"/>
        <v>RLISP</v>
      </c>
      <c r="AG41" s="37">
        <f t="shared" si="10"/>
        <v>0</v>
      </c>
      <c r="AH41" s="28">
        <f t="shared" si="11"/>
        <v>0</v>
      </c>
      <c r="AI41" s="28">
        <f t="shared" si="12"/>
        <v>0</v>
      </c>
      <c r="AJ41" s="28">
        <f t="shared" si="13"/>
        <v>0</v>
      </c>
    </row>
    <row r="42" spans="1:36" s="28" customFormat="1" ht="12.75">
      <c r="A42" s="27">
        <v>504560</v>
      </c>
      <c r="B42" s="26">
        <v>1201000</v>
      </c>
      <c r="C42" s="26" t="s">
        <v>189</v>
      </c>
      <c r="D42" s="28" t="s">
        <v>188</v>
      </c>
      <c r="E42" s="28" t="s">
        <v>189</v>
      </c>
      <c r="F42" s="28">
        <v>72523</v>
      </c>
      <c r="G42" s="28">
        <v>10</v>
      </c>
      <c r="H42" s="28">
        <v>8706683844</v>
      </c>
      <c r="I42" s="29">
        <v>7</v>
      </c>
      <c r="J42" s="29" t="s">
        <v>1</v>
      </c>
      <c r="K42" s="30" t="s">
        <v>700</v>
      </c>
      <c r="L42" s="42">
        <v>451.32</v>
      </c>
      <c r="M42" s="30" t="s">
        <v>700</v>
      </c>
      <c r="N42" s="31" t="s">
        <v>701</v>
      </c>
      <c r="O42" s="31"/>
      <c r="P42" s="32">
        <v>14.959349593495935</v>
      </c>
      <c r="Q42" s="29" t="str">
        <f t="shared" si="27"/>
        <v>NO</v>
      </c>
      <c r="R42" s="29" t="s">
        <v>1</v>
      </c>
      <c r="S42" s="31" t="s">
        <v>702</v>
      </c>
      <c r="T42" s="33">
        <v>3442</v>
      </c>
      <c r="U42" s="34">
        <v>2091.232836</v>
      </c>
      <c r="V42" s="35">
        <v>3633.7105561999997</v>
      </c>
      <c r="W42" s="36">
        <v>13594</v>
      </c>
      <c r="X42" s="37">
        <f t="shared" si="1"/>
        <v>1</v>
      </c>
      <c r="Y42" s="37">
        <f t="shared" si="2"/>
        <v>1</v>
      </c>
      <c r="Z42" s="37" t="str">
        <f t="shared" si="3"/>
        <v>ELIGIBLE</v>
      </c>
      <c r="AA42" s="37" t="str">
        <f t="shared" si="4"/>
        <v>OKAY</v>
      </c>
      <c r="AB42" s="37">
        <f t="shared" si="5"/>
        <v>0</v>
      </c>
      <c r="AC42" s="37">
        <f t="shared" si="6"/>
        <v>1</v>
      </c>
      <c r="AD42" s="37">
        <f t="shared" si="7"/>
        <v>0</v>
      </c>
      <c r="AE42" s="37">
        <f t="shared" si="8"/>
        <v>0</v>
      </c>
      <c r="AF42" s="37">
        <f t="shared" si="9"/>
        <v>0</v>
      </c>
      <c r="AG42" s="37">
        <f t="shared" si="10"/>
        <v>0</v>
      </c>
      <c r="AH42" s="28">
        <f t="shared" si="11"/>
        <v>0</v>
      </c>
      <c r="AI42" s="28">
        <f t="shared" si="12"/>
        <v>0</v>
      </c>
      <c r="AJ42" s="28">
        <f t="shared" si="13"/>
        <v>0</v>
      </c>
    </row>
    <row r="43" spans="1:36" s="28" customFormat="1" ht="12.75">
      <c r="A43" s="27">
        <v>507560</v>
      </c>
      <c r="B43" s="26">
        <v>1202000</v>
      </c>
      <c r="C43" s="26" t="s">
        <v>323</v>
      </c>
      <c r="D43" s="28" t="s">
        <v>322</v>
      </c>
      <c r="E43" s="28" t="s">
        <v>323</v>
      </c>
      <c r="F43" s="28">
        <v>72543</v>
      </c>
      <c r="G43" s="28">
        <v>2402</v>
      </c>
      <c r="H43" s="28">
        <v>5013626712</v>
      </c>
      <c r="I43" s="29">
        <v>6</v>
      </c>
      <c r="J43" s="29" t="s">
        <v>0</v>
      </c>
      <c r="K43" s="30"/>
      <c r="L43" s="42">
        <v>1609.18</v>
      </c>
      <c r="M43" s="30" t="s">
        <v>702</v>
      </c>
      <c r="N43" s="31" t="s">
        <v>702</v>
      </c>
      <c r="O43" s="31"/>
      <c r="P43" s="32">
        <v>23.80050505050505</v>
      </c>
      <c r="Q43" s="29" t="str">
        <f t="shared" si="27"/>
        <v>YES</v>
      </c>
      <c r="R43" s="29" t="s">
        <v>1</v>
      </c>
      <c r="S43" s="31" t="s">
        <v>701</v>
      </c>
      <c r="T43" s="33">
        <v>10670</v>
      </c>
      <c r="U43" s="34">
        <v>7532.059392</v>
      </c>
      <c r="V43" s="35">
        <v>10152.2388864</v>
      </c>
      <c r="W43" s="36">
        <v>54144</v>
      </c>
      <c r="X43" s="37">
        <f t="shared" si="1"/>
        <v>0</v>
      </c>
      <c r="Y43" s="37">
        <f t="shared" si="2"/>
        <v>0</v>
      </c>
      <c r="Z43" s="37">
        <f t="shared" si="3"/>
        <v>0</v>
      </c>
      <c r="AA43" s="37">
        <f t="shared" si="4"/>
        <v>0</v>
      </c>
      <c r="AB43" s="37">
        <f t="shared" si="5"/>
        <v>1</v>
      </c>
      <c r="AC43" s="37">
        <f t="shared" si="6"/>
        <v>1</v>
      </c>
      <c r="AD43" s="37" t="str">
        <f t="shared" si="7"/>
        <v>CHECK</v>
      </c>
      <c r="AE43" s="37">
        <f t="shared" si="8"/>
        <v>0</v>
      </c>
      <c r="AF43" s="37" t="str">
        <f t="shared" si="9"/>
        <v>RLISP</v>
      </c>
      <c r="AG43" s="37">
        <f t="shared" si="10"/>
        <v>0</v>
      </c>
      <c r="AH43" s="28">
        <f t="shared" si="11"/>
        <v>0</v>
      </c>
      <c r="AI43" s="28">
        <f t="shared" si="12"/>
        <v>0</v>
      </c>
      <c r="AJ43" s="28">
        <f t="shared" si="13"/>
        <v>0</v>
      </c>
    </row>
    <row r="44" spans="1:36" s="28" customFormat="1" ht="12.75">
      <c r="A44" s="27">
        <v>511880</v>
      </c>
      <c r="B44" s="26">
        <v>1203000</v>
      </c>
      <c r="C44" s="26" t="s">
        <v>502</v>
      </c>
      <c r="D44" s="28" t="s">
        <v>501</v>
      </c>
      <c r="E44" s="28" t="s">
        <v>502</v>
      </c>
      <c r="F44" s="28">
        <v>72131</v>
      </c>
      <c r="G44" s="28">
        <v>178</v>
      </c>
      <c r="H44" s="28">
        <v>5015893156</v>
      </c>
      <c r="I44" s="29">
        <v>7</v>
      </c>
      <c r="J44" s="29" t="s">
        <v>1</v>
      </c>
      <c r="K44" s="30" t="s">
        <v>700</v>
      </c>
      <c r="L44" s="42">
        <v>555.73</v>
      </c>
      <c r="M44" s="30" t="s">
        <v>700</v>
      </c>
      <c r="N44" s="31" t="s">
        <v>701</v>
      </c>
      <c r="O44" s="31"/>
      <c r="P44" s="32">
        <v>11.527377521613833</v>
      </c>
      <c r="Q44" s="29" t="str">
        <f t="shared" si="27"/>
        <v>NO</v>
      </c>
      <c r="R44" s="29" t="s">
        <v>1</v>
      </c>
      <c r="S44" s="31" t="s">
        <v>702</v>
      </c>
      <c r="T44" s="33">
        <v>4195</v>
      </c>
      <c r="U44" s="34">
        <v>2733.992712</v>
      </c>
      <c r="V44" s="35">
        <v>3685.0674804</v>
      </c>
      <c r="W44" s="36">
        <v>13197</v>
      </c>
      <c r="X44" s="37">
        <f t="shared" si="1"/>
        <v>1</v>
      </c>
      <c r="Y44" s="37">
        <f t="shared" si="2"/>
        <v>1</v>
      </c>
      <c r="Z44" s="37" t="str">
        <f t="shared" si="3"/>
        <v>ELIGIBLE</v>
      </c>
      <c r="AA44" s="37" t="str">
        <f t="shared" si="4"/>
        <v>OKAY</v>
      </c>
      <c r="AB44" s="37">
        <f t="shared" si="5"/>
        <v>0</v>
      </c>
      <c r="AC44" s="37">
        <f t="shared" si="6"/>
        <v>1</v>
      </c>
      <c r="AD44" s="37">
        <f t="shared" si="7"/>
        <v>0</v>
      </c>
      <c r="AE44" s="37">
        <f t="shared" si="8"/>
        <v>0</v>
      </c>
      <c r="AF44" s="37">
        <f t="shared" si="9"/>
        <v>0</v>
      </c>
      <c r="AG44" s="37">
        <f t="shared" si="10"/>
        <v>0</v>
      </c>
      <c r="AH44" s="28">
        <f t="shared" si="11"/>
        <v>0</v>
      </c>
      <c r="AI44" s="28">
        <f t="shared" si="12"/>
        <v>0</v>
      </c>
      <c r="AJ44" s="28">
        <f t="shared" si="13"/>
        <v>0</v>
      </c>
    </row>
    <row r="45" spans="1:36" s="28" customFormat="1" ht="12.75">
      <c r="A45" s="27">
        <v>514040</v>
      </c>
      <c r="B45" s="26">
        <v>1204000</v>
      </c>
      <c r="C45" s="26" t="s">
        <v>683</v>
      </c>
      <c r="D45" s="28" t="s">
        <v>589</v>
      </c>
      <c r="E45" s="28" t="s">
        <v>590</v>
      </c>
      <c r="F45" s="28">
        <v>72067</v>
      </c>
      <c r="G45" s="28">
        <v>9416</v>
      </c>
      <c r="H45" s="28">
        <v>5018256258</v>
      </c>
      <c r="I45" s="29">
        <v>7</v>
      </c>
      <c r="J45" s="29" t="s">
        <v>1</v>
      </c>
      <c r="K45" s="30" t="s">
        <v>700</v>
      </c>
      <c r="L45" s="42">
        <v>522.73</v>
      </c>
      <c r="M45" s="30" t="s">
        <v>700</v>
      </c>
      <c r="N45" s="31" t="s">
        <v>701</v>
      </c>
      <c r="O45" s="31"/>
      <c r="P45" s="32">
        <v>19.850187265917604</v>
      </c>
      <c r="Q45" s="29" t="str">
        <f t="shared" si="27"/>
        <v>NO</v>
      </c>
      <c r="R45" s="29" t="s">
        <v>1</v>
      </c>
      <c r="S45" s="31" t="s">
        <v>702</v>
      </c>
      <c r="T45" s="33">
        <v>3695</v>
      </c>
      <c r="U45" s="34">
        <v>2534.82768</v>
      </c>
      <c r="V45" s="35">
        <v>3416.618856</v>
      </c>
      <c r="W45" s="36">
        <v>15851</v>
      </c>
      <c r="X45" s="37">
        <f t="shared" si="1"/>
        <v>1</v>
      </c>
      <c r="Y45" s="37">
        <f t="shared" si="2"/>
        <v>1</v>
      </c>
      <c r="Z45" s="37" t="str">
        <f t="shared" si="3"/>
        <v>ELIGIBLE</v>
      </c>
      <c r="AA45" s="37" t="str">
        <f t="shared" si="4"/>
        <v>OKAY</v>
      </c>
      <c r="AB45" s="37">
        <f t="shared" si="5"/>
        <v>0</v>
      </c>
      <c r="AC45" s="37">
        <f t="shared" si="6"/>
        <v>1</v>
      </c>
      <c r="AD45" s="37">
        <f t="shared" si="7"/>
        <v>0</v>
      </c>
      <c r="AE45" s="37">
        <f t="shared" si="8"/>
        <v>0</v>
      </c>
      <c r="AF45" s="37">
        <f t="shared" si="9"/>
        <v>0</v>
      </c>
      <c r="AG45" s="37">
        <f t="shared" si="10"/>
        <v>0</v>
      </c>
      <c r="AH45" s="28">
        <f t="shared" si="11"/>
        <v>0</v>
      </c>
      <c r="AI45" s="28">
        <f t="shared" si="12"/>
        <v>0</v>
      </c>
      <c r="AJ45" s="28">
        <f t="shared" si="13"/>
        <v>0</v>
      </c>
    </row>
    <row r="46" spans="1:36" s="28" customFormat="1" ht="12.75">
      <c r="A46" s="27">
        <v>507590</v>
      </c>
      <c r="B46" s="26">
        <v>1205000</v>
      </c>
      <c r="C46" s="26" t="s">
        <v>645</v>
      </c>
      <c r="D46" s="28" t="s">
        <v>324</v>
      </c>
      <c r="E46" s="28" t="s">
        <v>325</v>
      </c>
      <c r="F46" s="28">
        <v>72179</v>
      </c>
      <c r="G46" s="28" t="s">
        <v>54</v>
      </c>
      <c r="H46" s="28">
        <v>5013623302</v>
      </c>
      <c r="I46" s="29">
        <v>7</v>
      </c>
      <c r="J46" s="29" t="s">
        <v>1</v>
      </c>
      <c r="K46" s="30" t="s">
        <v>700</v>
      </c>
      <c r="L46" s="42">
        <v>170.03</v>
      </c>
      <c r="M46" s="30" t="s">
        <v>700</v>
      </c>
      <c r="N46" s="31" t="s">
        <v>701</v>
      </c>
      <c r="O46" s="31"/>
      <c r="P46" s="32">
        <v>32.52032520325203</v>
      </c>
      <c r="Q46" s="29" t="str">
        <f t="shared" si="27"/>
        <v>YES</v>
      </c>
      <c r="R46" s="29" t="s">
        <v>1</v>
      </c>
      <c r="S46" s="31" t="s">
        <v>702</v>
      </c>
      <c r="T46" s="33">
        <v>1478</v>
      </c>
      <c r="U46" s="34">
        <v>810.239562</v>
      </c>
      <c r="V46" s="35">
        <v>1408.0978129</v>
      </c>
      <c r="W46" s="36">
        <v>10305</v>
      </c>
      <c r="X46" s="37">
        <f t="shared" si="1"/>
        <v>1</v>
      </c>
      <c r="Y46" s="37">
        <f t="shared" si="2"/>
        <v>1</v>
      </c>
      <c r="Z46" s="37" t="str">
        <f t="shared" si="3"/>
        <v>ELIGIBLE</v>
      </c>
      <c r="AA46" s="37" t="str">
        <f t="shared" si="4"/>
        <v>OKAY</v>
      </c>
      <c r="AB46" s="37">
        <f t="shared" si="5"/>
        <v>1</v>
      </c>
      <c r="AC46" s="37">
        <f t="shared" si="6"/>
        <v>1</v>
      </c>
      <c r="AD46" s="37" t="str">
        <f t="shared" si="7"/>
        <v>CHECK</v>
      </c>
      <c r="AE46" s="37" t="str">
        <f t="shared" si="8"/>
        <v>SRSA</v>
      </c>
      <c r="AF46" s="37">
        <f t="shared" si="9"/>
        <v>0</v>
      </c>
      <c r="AG46" s="37">
        <f t="shared" si="10"/>
        <v>0</v>
      </c>
      <c r="AH46" s="28">
        <f t="shared" si="11"/>
        <v>0</v>
      </c>
      <c r="AI46" s="28">
        <f t="shared" si="12"/>
        <v>0</v>
      </c>
      <c r="AJ46" s="28">
        <f t="shared" si="13"/>
        <v>0</v>
      </c>
    </row>
    <row r="47" spans="1:36" s="28" customFormat="1" ht="12.75">
      <c r="A47" s="27">
        <v>500010</v>
      </c>
      <c r="B47" s="26">
        <v>1301000</v>
      </c>
      <c r="C47" s="26" t="s">
        <v>34</v>
      </c>
      <c r="D47" s="28" t="s">
        <v>33</v>
      </c>
      <c r="E47" s="28" t="s">
        <v>34</v>
      </c>
      <c r="F47" s="28">
        <v>71652</v>
      </c>
      <c r="G47" s="28">
        <v>9707</v>
      </c>
      <c r="H47" s="28">
        <v>5013485388</v>
      </c>
      <c r="I47" s="29">
        <v>7</v>
      </c>
      <c r="J47" s="29" t="s">
        <v>1</v>
      </c>
      <c r="K47" s="30" t="s">
        <v>700</v>
      </c>
      <c r="L47" s="42">
        <v>286.75</v>
      </c>
      <c r="M47" s="30" t="s">
        <v>700</v>
      </c>
      <c r="N47" s="31" t="s">
        <v>701</v>
      </c>
      <c r="O47" s="31"/>
      <c r="P47" s="32">
        <v>20.556745182012847</v>
      </c>
      <c r="Q47" s="29" t="str">
        <f t="shared" si="27"/>
        <v>YES</v>
      </c>
      <c r="R47" s="29" t="s">
        <v>1</v>
      </c>
      <c r="S47" s="31" t="s">
        <v>702</v>
      </c>
      <c r="T47" s="33">
        <v>2640</v>
      </c>
      <c r="U47" s="34">
        <v>1389.628746</v>
      </c>
      <c r="V47" s="35">
        <v>2415</v>
      </c>
      <c r="W47" s="36">
        <v>12993</v>
      </c>
      <c r="X47" s="37">
        <f t="shared" si="1"/>
        <v>1</v>
      </c>
      <c r="Y47" s="37">
        <f t="shared" si="2"/>
        <v>1</v>
      </c>
      <c r="Z47" s="37" t="str">
        <f t="shared" si="3"/>
        <v>ELIGIBLE</v>
      </c>
      <c r="AA47" s="37" t="str">
        <f t="shared" si="4"/>
        <v>OKAY</v>
      </c>
      <c r="AB47" s="37">
        <f t="shared" si="5"/>
        <v>1</v>
      </c>
      <c r="AC47" s="37">
        <f t="shared" si="6"/>
        <v>1</v>
      </c>
      <c r="AD47" s="37" t="str">
        <f t="shared" si="7"/>
        <v>CHECK</v>
      </c>
      <c r="AE47" s="37" t="str">
        <f t="shared" si="8"/>
        <v>SRSA</v>
      </c>
      <c r="AF47" s="37">
        <f t="shared" si="9"/>
        <v>0</v>
      </c>
      <c r="AG47" s="37">
        <f t="shared" si="10"/>
        <v>0</v>
      </c>
      <c r="AH47" s="28">
        <f t="shared" si="11"/>
        <v>0</v>
      </c>
      <c r="AI47" s="28">
        <f t="shared" si="12"/>
        <v>0</v>
      </c>
      <c r="AJ47" s="28">
        <f t="shared" si="13"/>
        <v>0</v>
      </c>
    </row>
    <row r="48" spans="1:36" s="28" customFormat="1" ht="12.75">
      <c r="A48" s="27">
        <v>511940</v>
      </c>
      <c r="B48" s="26">
        <v>1303000</v>
      </c>
      <c r="C48" s="26" t="s">
        <v>503</v>
      </c>
      <c r="D48" s="28" t="s">
        <v>172</v>
      </c>
      <c r="E48" s="28" t="s">
        <v>503</v>
      </c>
      <c r="F48" s="28">
        <v>71665</v>
      </c>
      <c r="G48" s="28">
        <v>600</v>
      </c>
      <c r="H48" s="28">
        <v>8703256344</v>
      </c>
      <c r="I48" s="29">
        <v>7</v>
      </c>
      <c r="J48" s="29" t="s">
        <v>1</v>
      </c>
      <c r="K48" s="30" t="s">
        <v>700</v>
      </c>
      <c r="L48" s="42">
        <v>617.71</v>
      </c>
      <c r="M48" s="30" t="s">
        <v>702</v>
      </c>
      <c r="N48" s="31" t="s">
        <v>702</v>
      </c>
      <c r="O48" s="31"/>
      <c r="P48" s="32">
        <v>29.247910863509752</v>
      </c>
      <c r="Q48" s="29" t="str">
        <f t="shared" si="27"/>
        <v>YES</v>
      </c>
      <c r="R48" s="29" t="s">
        <v>1</v>
      </c>
      <c r="S48" s="31" t="s">
        <v>701</v>
      </c>
      <c r="T48" s="33">
        <v>4720</v>
      </c>
      <c r="U48" s="34">
        <v>2960.316612</v>
      </c>
      <c r="V48" s="35">
        <v>5144.1227354</v>
      </c>
      <c r="W48" s="36">
        <v>28303</v>
      </c>
      <c r="X48" s="37">
        <f t="shared" si="1"/>
        <v>1</v>
      </c>
      <c r="Y48" s="37">
        <f t="shared" si="2"/>
        <v>0</v>
      </c>
      <c r="Z48" s="37">
        <f t="shared" si="3"/>
        <v>0</v>
      </c>
      <c r="AA48" s="37">
        <f t="shared" si="4"/>
        <v>0</v>
      </c>
      <c r="AB48" s="37">
        <f t="shared" si="5"/>
        <v>1</v>
      </c>
      <c r="AC48" s="37">
        <f t="shared" si="6"/>
        <v>1</v>
      </c>
      <c r="AD48" s="37" t="str">
        <f t="shared" si="7"/>
        <v>CHECK</v>
      </c>
      <c r="AE48" s="37">
        <f t="shared" si="8"/>
        <v>0</v>
      </c>
      <c r="AF48" s="37" t="str">
        <f t="shared" si="9"/>
        <v>RLISP</v>
      </c>
      <c r="AG48" s="37">
        <f t="shared" si="10"/>
        <v>0</v>
      </c>
      <c r="AH48" s="28">
        <f t="shared" si="11"/>
        <v>0</v>
      </c>
      <c r="AI48" s="28">
        <f t="shared" si="12"/>
        <v>0</v>
      </c>
      <c r="AJ48" s="28">
        <f t="shared" si="13"/>
        <v>0</v>
      </c>
    </row>
    <row r="49" spans="1:36" s="28" customFormat="1" ht="12.75">
      <c r="A49" s="27">
        <v>514400</v>
      </c>
      <c r="B49" s="26">
        <v>1304000</v>
      </c>
      <c r="C49" s="26" t="s">
        <v>685</v>
      </c>
      <c r="D49" s="28" t="s">
        <v>601</v>
      </c>
      <c r="E49" s="28" t="s">
        <v>503</v>
      </c>
      <c r="F49" s="28">
        <v>71665</v>
      </c>
      <c r="G49" s="28">
        <v>9031</v>
      </c>
      <c r="H49" s="28">
        <v>8703578108</v>
      </c>
      <c r="I49" s="29">
        <v>7</v>
      </c>
      <c r="J49" s="29" t="s">
        <v>1</v>
      </c>
      <c r="K49" s="30" t="s">
        <v>700</v>
      </c>
      <c r="L49" s="42">
        <v>542.32</v>
      </c>
      <c r="M49" s="30" t="s">
        <v>700</v>
      </c>
      <c r="N49" s="31" t="s">
        <v>701</v>
      </c>
      <c r="O49" s="31"/>
      <c r="P49" s="32">
        <v>9.701492537313433</v>
      </c>
      <c r="Q49" s="29" t="str">
        <f t="shared" si="27"/>
        <v>NO</v>
      </c>
      <c r="R49" s="29" t="s">
        <v>1</v>
      </c>
      <c r="S49" s="31" t="s">
        <v>702</v>
      </c>
      <c r="T49" s="33">
        <v>2768</v>
      </c>
      <c r="U49" s="34">
        <v>2580.09246</v>
      </c>
      <c r="V49" s="35">
        <v>3477.629907</v>
      </c>
      <c r="W49" s="36">
        <v>8309</v>
      </c>
      <c r="X49" s="37">
        <f t="shared" si="1"/>
        <v>1</v>
      </c>
      <c r="Y49" s="37">
        <f t="shared" si="2"/>
        <v>1</v>
      </c>
      <c r="Z49" s="37" t="str">
        <f t="shared" si="3"/>
        <v>ELIGIBLE</v>
      </c>
      <c r="AA49" s="37" t="str">
        <f t="shared" si="4"/>
        <v>OKAY</v>
      </c>
      <c r="AB49" s="37">
        <f t="shared" si="5"/>
        <v>0</v>
      </c>
      <c r="AC49" s="37">
        <f t="shared" si="6"/>
        <v>1</v>
      </c>
      <c r="AD49" s="37">
        <f t="shared" si="7"/>
        <v>0</v>
      </c>
      <c r="AE49" s="37">
        <f t="shared" si="8"/>
        <v>0</v>
      </c>
      <c r="AF49" s="37">
        <f t="shared" si="9"/>
        <v>0</v>
      </c>
      <c r="AG49" s="37">
        <f t="shared" si="10"/>
        <v>0</v>
      </c>
      <c r="AH49" s="28">
        <f t="shared" si="11"/>
        <v>0</v>
      </c>
      <c r="AI49" s="28">
        <f t="shared" si="12"/>
        <v>0</v>
      </c>
      <c r="AJ49" s="28">
        <f t="shared" si="13"/>
        <v>0</v>
      </c>
    </row>
    <row r="50" spans="1:36" s="28" customFormat="1" ht="12.75">
      <c r="A50" s="27">
        <v>505790</v>
      </c>
      <c r="B50" s="26">
        <v>1401000</v>
      </c>
      <c r="C50" s="26" t="s">
        <v>249</v>
      </c>
      <c r="D50" s="28" t="s">
        <v>248</v>
      </c>
      <c r="E50" s="28" t="s">
        <v>249</v>
      </c>
      <c r="F50" s="28">
        <v>71740</v>
      </c>
      <c r="G50" s="28">
        <v>129</v>
      </c>
      <c r="H50" s="28">
        <v>8705472218</v>
      </c>
      <c r="I50" s="29">
        <v>7</v>
      </c>
      <c r="J50" s="29" t="s">
        <v>1</v>
      </c>
      <c r="K50" s="30" t="s">
        <v>700</v>
      </c>
      <c r="L50" s="42">
        <v>362.96</v>
      </c>
      <c r="M50" s="30" t="s">
        <v>700</v>
      </c>
      <c r="N50" s="31" t="s">
        <v>701</v>
      </c>
      <c r="O50" s="31"/>
      <c r="P50" s="32">
        <v>16.27906976744186</v>
      </c>
      <c r="Q50" s="29" t="str">
        <f t="shared" si="27"/>
        <v>NO</v>
      </c>
      <c r="R50" s="29" t="s">
        <v>1</v>
      </c>
      <c r="S50" s="31" t="s">
        <v>702</v>
      </c>
      <c r="T50" s="33">
        <v>2415</v>
      </c>
      <c r="U50" s="34">
        <v>1688.376294</v>
      </c>
      <c r="V50" s="35">
        <v>2294.0155176</v>
      </c>
      <c r="W50" s="36">
        <v>8919</v>
      </c>
      <c r="X50" s="37">
        <f t="shared" si="1"/>
        <v>1</v>
      </c>
      <c r="Y50" s="37">
        <f t="shared" si="2"/>
        <v>1</v>
      </c>
      <c r="Z50" s="37" t="str">
        <f t="shared" si="3"/>
        <v>ELIGIBLE</v>
      </c>
      <c r="AA50" s="37" t="str">
        <f t="shared" si="4"/>
        <v>OKAY</v>
      </c>
      <c r="AB50" s="37">
        <f t="shared" si="5"/>
        <v>0</v>
      </c>
      <c r="AC50" s="37">
        <f t="shared" si="6"/>
        <v>1</v>
      </c>
      <c r="AD50" s="37">
        <f t="shared" si="7"/>
        <v>0</v>
      </c>
      <c r="AE50" s="37">
        <f t="shared" si="8"/>
        <v>0</v>
      </c>
      <c r="AF50" s="37">
        <f t="shared" si="9"/>
        <v>0</v>
      </c>
      <c r="AG50" s="37">
        <f t="shared" si="10"/>
        <v>0</v>
      </c>
      <c r="AH50" s="28">
        <f t="shared" si="11"/>
        <v>0</v>
      </c>
      <c r="AI50" s="28">
        <f t="shared" si="12"/>
        <v>0</v>
      </c>
      <c r="AJ50" s="28">
        <f t="shared" si="13"/>
        <v>0</v>
      </c>
    </row>
    <row r="51" spans="1:36" s="28" customFormat="1" ht="12.75">
      <c r="A51" s="27">
        <v>500044</v>
      </c>
      <c r="B51" s="26">
        <v>1402000</v>
      </c>
      <c r="C51" s="26" t="s">
        <v>73</v>
      </c>
      <c r="D51" s="28" t="s">
        <v>72</v>
      </c>
      <c r="E51" s="28" t="s">
        <v>73</v>
      </c>
      <c r="F51" s="28">
        <v>71753</v>
      </c>
      <c r="G51" s="28">
        <v>649</v>
      </c>
      <c r="H51" s="28">
        <v>8702344933</v>
      </c>
      <c r="I51" s="29">
        <v>6</v>
      </c>
      <c r="J51" s="29" t="s">
        <v>0</v>
      </c>
      <c r="K51" s="30"/>
      <c r="L51" s="42">
        <v>2687.81</v>
      </c>
      <c r="M51" s="30" t="s">
        <v>702</v>
      </c>
      <c r="N51" s="31" t="s">
        <v>702</v>
      </c>
      <c r="O51" s="31"/>
      <c r="P51" s="32">
        <v>23.63327674023769</v>
      </c>
      <c r="Q51" s="29" t="str">
        <f t="shared" si="27"/>
        <v>YES</v>
      </c>
      <c r="R51" s="29" t="s">
        <v>1</v>
      </c>
      <c r="S51" s="31" t="s">
        <v>701</v>
      </c>
      <c r="T51" s="33">
        <v>19314</v>
      </c>
      <c r="U51" s="34">
        <v>12936.674124</v>
      </c>
      <c r="V51" s="35">
        <v>17436.9583758</v>
      </c>
      <c r="W51" s="36">
        <v>98502</v>
      </c>
      <c r="X51" s="37">
        <f t="shared" si="1"/>
        <v>0</v>
      </c>
      <c r="Y51" s="37">
        <f t="shared" si="2"/>
        <v>0</v>
      </c>
      <c r="Z51" s="37">
        <f t="shared" si="3"/>
        <v>0</v>
      </c>
      <c r="AA51" s="37">
        <f t="shared" si="4"/>
        <v>0</v>
      </c>
      <c r="AB51" s="37">
        <f t="shared" si="5"/>
        <v>1</v>
      </c>
      <c r="AC51" s="37">
        <f t="shared" si="6"/>
        <v>1</v>
      </c>
      <c r="AD51" s="37" t="str">
        <f t="shared" si="7"/>
        <v>CHECK</v>
      </c>
      <c r="AE51" s="37">
        <f t="shared" si="8"/>
        <v>0</v>
      </c>
      <c r="AF51" s="37" t="str">
        <f t="shared" si="9"/>
        <v>RLISP</v>
      </c>
      <c r="AG51" s="37">
        <f t="shared" si="10"/>
        <v>0</v>
      </c>
      <c r="AH51" s="28">
        <f t="shared" si="11"/>
        <v>0</v>
      </c>
      <c r="AI51" s="28">
        <f t="shared" si="12"/>
        <v>0</v>
      </c>
      <c r="AJ51" s="28">
        <f t="shared" si="13"/>
        <v>0</v>
      </c>
    </row>
    <row r="52" spans="1:36" s="28" customFormat="1" ht="12.75">
      <c r="A52" s="27">
        <v>509660</v>
      </c>
      <c r="B52" s="26">
        <v>1403000</v>
      </c>
      <c r="C52" s="26" t="s">
        <v>416</v>
      </c>
      <c r="D52" s="28" t="s">
        <v>415</v>
      </c>
      <c r="E52" s="28" t="s">
        <v>416</v>
      </c>
      <c r="F52" s="28">
        <v>71752</v>
      </c>
      <c r="G52" s="28">
        <v>167</v>
      </c>
      <c r="H52" s="28">
        <v>8706953500</v>
      </c>
      <c r="I52" s="29">
        <v>7</v>
      </c>
      <c r="J52" s="29" t="s">
        <v>1</v>
      </c>
      <c r="K52" s="30" t="s">
        <v>700</v>
      </c>
      <c r="L52" s="42">
        <v>265.97</v>
      </c>
      <c r="M52" s="30" t="s">
        <v>700</v>
      </c>
      <c r="N52" s="31" t="s">
        <v>701</v>
      </c>
      <c r="O52" s="31"/>
      <c r="P52" s="32">
        <v>21.798365122615802</v>
      </c>
      <c r="Q52" s="29" t="str">
        <f t="shared" si="27"/>
        <v>YES</v>
      </c>
      <c r="R52" s="29" t="s">
        <v>1</v>
      </c>
      <c r="S52" s="31" t="s">
        <v>702</v>
      </c>
      <c r="T52" s="33">
        <v>2930</v>
      </c>
      <c r="U52" s="34">
        <v>1348.890444</v>
      </c>
      <c r="V52" s="35">
        <v>2344.1293198</v>
      </c>
      <c r="W52" s="36">
        <v>11115</v>
      </c>
      <c r="X52" s="37">
        <f t="shared" si="1"/>
        <v>1</v>
      </c>
      <c r="Y52" s="37">
        <f t="shared" si="2"/>
        <v>1</v>
      </c>
      <c r="Z52" s="37" t="str">
        <f t="shared" si="3"/>
        <v>ELIGIBLE</v>
      </c>
      <c r="AA52" s="37" t="str">
        <f t="shared" si="4"/>
        <v>OKAY</v>
      </c>
      <c r="AB52" s="37">
        <f t="shared" si="5"/>
        <v>1</v>
      </c>
      <c r="AC52" s="37">
        <f t="shared" si="6"/>
        <v>1</v>
      </c>
      <c r="AD52" s="37" t="str">
        <f t="shared" si="7"/>
        <v>CHECK</v>
      </c>
      <c r="AE52" s="37" t="str">
        <f t="shared" si="8"/>
        <v>SRSA</v>
      </c>
      <c r="AF52" s="37">
        <f t="shared" si="9"/>
        <v>0</v>
      </c>
      <c r="AG52" s="37">
        <f t="shared" si="10"/>
        <v>0</v>
      </c>
      <c r="AH52" s="28">
        <f t="shared" si="11"/>
        <v>0</v>
      </c>
      <c r="AI52" s="28">
        <f t="shared" si="12"/>
        <v>0</v>
      </c>
      <c r="AJ52" s="28">
        <f t="shared" si="13"/>
        <v>0</v>
      </c>
    </row>
    <row r="53" spans="1:36" s="28" customFormat="1" ht="12.75">
      <c r="A53" s="27">
        <v>513050</v>
      </c>
      <c r="B53" s="26">
        <v>1404000</v>
      </c>
      <c r="C53" s="26" t="s">
        <v>557</v>
      </c>
      <c r="D53" s="28" t="s">
        <v>556</v>
      </c>
      <c r="E53" s="28" t="s">
        <v>557</v>
      </c>
      <c r="F53" s="28">
        <v>71861</v>
      </c>
      <c r="G53" s="28">
        <v>9496</v>
      </c>
      <c r="H53" s="28">
        <v>8706942251</v>
      </c>
      <c r="I53" s="29">
        <v>7</v>
      </c>
      <c r="J53" s="29" t="s">
        <v>1</v>
      </c>
      <c r="K53" s="30" t="s">
        <v>700</v>
      </c>
      <c r="L53" s="42">
        <v>308.95</v>
      </c>
      <c r="M53" s="30" t="s">
        <v>700</v>
      </c>
      <c r="N53" s="31" t="s">
        <v>701</v>
      </c>
      <c r="O53" s="31"/>
      <c r="P53" s="32">
        <v>51.95729537366548</v>
      </c>
      <c r="Q53" s="29" t="str">
        <f t="shared" si="27"/>
        <v>YES</v>
      </c>
      <c r="R53" s="29" t="s">
        <v>1</v>
      </c>
      <c r="S53" s="31" t="s">
        <v>702</v>
      </c>
      <c r="T53" s="33">
        <v>2338</v>
      </c>
      <c r="U53" s="34">
        <v>1489.211262</v>
      </c>
      <c r="V53" s="35">
        <v>2007.2635779</v>
      </c>
      <c r="W53" s="36">
        <v>18822</v>
      </c>
      <c r="X53" s="37">
        <f t="shared" si="1"/>
        <v>1</v>
      </c>
      <c r="Y53" s="37">
        <f t="shared" si="2"/>
        <v>1</v>
      </c>
      <c r="Z53" s="37" t="str">
        <f t="shared" si="3"/>
        <v>ELIGIBLE</v>
      </c>
      <c r="AA53" s="37" t="str">
        <f t="shared" si="4"/>
        <v>OKAY</v>
      </c>
      <c r="AB53" s="37">
        <f t="shared" si="5"/>
        <v>1</v>
      </c>
      <c r="AC53" s="37">
        <f t="shared" si="6"/>
        <v>1</v>
      </c>
      <c r="AD53" s="37" t="str">
        <f t="shared" si="7"/>
        <v>CHECK</v>
      </c>
      <c r="AE53" s="37" t="str">
        <f t="shared" si="8"/>
        <v>SRSA</v>
      </c>
      <c r="AF53" s="37">
        <f t="shared" si="9"/>
        <v>0</v>
      </c>
      <c r="AG53" s="37">
        <f t="shared" si="10"/>
        <v>0</v>
      </c>
      <c r="AH53" s="28">
        <f t="shared" si="11"/>
        <v>0</v>
      </c>
      <c r="AI53" s="28">
        <f t="shared" si="12"/>
        <v>0</v>
      </c>
      <c r="AJ53" s="28">
        <f t="shared" si="13"/>
        <v>0</v>
      </c>
    </row>
    <row r="54" spans="1:36" s="28" customFormat="1" ht="12.75">
      <c r="A54" s="27">
        <v>513650</v>
      </c>
      <c r="B54" s="26">
        <v>1406000</v>
      </c>
      <c r="C54" s="26" t="s">
        <v>574</v>
      </c>
      <c r="D54" s="28" t="s">
        <v>183</v>
      </c>
      <c r="E54" s="28" t="s">
        <v>574</v>
      </c>
      <c r="F54" s="28">
        <v>71770</v>
      </c>
      <c r="G54" s="28">
        <v>367</v>
      </c>
      <c r="H54" s="28">
        <v>8706935731</v>
      </c>
      <c r="I54" s="29">
        <v>7</v>
      </c>
      <c r="J54" s="29" t="s">
        <v>1</v>
      </c>
      <c r="K54" s="30" t="s">
        <v>700</v>
      </c>
      <c r="L54" s="42">
        <v>393.43</v>
      </c>
      <c r="M54" s="30" t="s">
        <v>700</v>
      </c>
      <c r="N54" s="31" t="s">
        <v>701</v>
      </c>
      <c r="O54" s="31"/>
      <c r="P54" s="32">
        <v>35.86337760910816</v>
      </c>
      <c r="Q54" s="29" t="str">
        <f t="shared" si="27"/>
        <v>YES</v>
      </c>
      <c r="R54" s="29" t="s">
        <v>1</v>
      </c>
      <c r="S54" s="31" t="s">
        <v>702</v>
      </c>
      <c r="T54" s="33">
        <v>4256</v>
      </c>
      <c r="U54" s="34">
        <v>1887.541326</v>
      </c>
      <c r="V54" s="35">
        <v>3280.1608267</v>
      </c>
      <c r="W54" s="36">
        <v>24305</v>
      </c>
      <c r="X54" s="37">
        <f t="shared" si="1"/>
        <v>1</v>
      </c>
      <c r="Y54" s="37">
        <f t="shared" si="2"/>
        <v>1</v>
      </c>
      <c r="Z54" s="37" t="str">
        <f t="shared" si="3"/>
        <v>ELIGIBLE</v>
      </c>
      <c r="AA54" s="37" t="str">
        <f t="shared" si="4"/>
        <v>OKAY</v>
      </c>
      <c r="AB54" s="37">
        <f t="shared" si="5"/>
        <v>1</v>
      </c>
      <c r="AC54" s="37">
        <f t="shared" si="6"/>
        <v>1</v>
      </c>
      <c r="AD54" s="37" t="str">
        <f t="shared" si="7"/>
        <v>CHECK</v>
      </c>
      <c r="AE54" s="37" t="str">
        <f t="shared" si="8"/>
        <v>SRSA</v>
      </c>
      <c r="AF54" s="37">
        <f t="shared" si="9"/>
        <v>0</v>
      </c>
      <c r="AG54" s="37">
        <f t="shared" si="10"/>
        <v>0</v>
      </c>
      <c r="AH54" s="28">
        <f t="shared" si="11"/>
        <v>0</v>
      </c>
      <c r="AI54" s="28">
        <f t="shared" si="12"/>
        <v>0</v>
      </c>
      <c r="AJ54" s="28">
        <f t="shared" si="13"/>
        <v>0</v>
      </c>
    </row>
    <row r="55" spans="1:36" s="28" customFormat="1" ht="12.75">
      <c r="A55" s="27">
        <v>513710</v>
      </c>
      <c r="B55" s="26">
        <v>1407000</v>
      </c>
      <c r="C55" s="26" t="s">
        <v>681</v>
      </c>
      <c r="D55" s="28" t="s">
        <v>577</v>
      </c>
      <c r="E55" s="28" t="s">
        <v>73</v>
      </c>
      <c r="F55" s="28">
        <v>71753</v>
      </c>
      <c r="G55" s="28">
        <v>9194</v>
      </c>
      <c r="H55" s="28">
        <v>8702345654</v>
      </c>
      <c r="I55" s="29">
        <v>7</v>
      </c>
      <c r="J55" s="29" t="s">
        <v>1</v>
      </c>
      <c r="K55" s="30" t="s">
        <v>700</v>
      </c>
      <c r="L55" s="42">
        <v>211.92</v>
      </c>
      <c r="M55" s="30" t="s">
        <v>700</v>
      </c>
      <c r="N55" s="31" t="s">
        <v>701</v>
      </c>
      <c r="O55" s="31"/>
      <c r="P55" s="32">
        <v>58.895705521472394</v>
      </c>
      <c r="Q55" s="29" t="str">
        <f t="shared" si="27"/>
        <v>YES</v>
      </c>
      <c r="R55" s="29" t="s">
        <v>1</v>
      </c>
      <c r="S55" s="31" t="s">
        <v>702</v>
      </c>
      <c r="T55" s="33">
        <v>2097</v>
      </c>
      <c r="U55" s="34">
        <v>959.613336</v>
      </c>
      <c r="V55" s="35">
        <v>1667.4342812</v>
      </c>
      <c r="W55" s="36">
        <v>12347</v>
      </c>
      <c r="X55" s="37">
        <f t="shared" si="1"/>
        <v>1</v>
      </c>
      <c r="Y55" s="37">
        <f t="shared" si="2"/>
        <v>1</v>
      </c>
      <c r="Z55" s="37" t="str">
        <f t="shared" si="3"/>
        <v>ELIGIBLE</v>
      </c>
      <c r="AA55" s="37" t="str">
        <f t="shared" si="4"/>
        <v>OKAY</v>
      </c>
      <c r="AB55" s="37">
        <f t="shared" si="5"/>
        <v>1</v>
      </c>
      <c r="AC55" s="37">
        <f t="shared" si="6"/>
        <v>1</v>
      </c>
      <c r="AD55" s="37" t="str">
        <f t="shared" si="7"/>
        <v>CHECK</v>
      </c>
      <c r="AE55" s="37" t="str">
        <f t="shared" si="8"/>
        <v>SRSA</v>
      </c>
      <c r="AF55" s="37">
        <f t="shared" si="9"/>
        <v>0</v>
      </c>
      <c r="AG55" s="37">
        <f t="shared" si="10"/>
        <v>0</v>
      </c>
      <c r="AH55" s="28">
        <f t="shared" si="11"/>
        <v>0</v>
      </c>
      <c r="AI55" s="28">
        <f t="shared" si="12"/>
        <v>0</v>
      </c>
      <c r="AJ55" s="28">
        <f t="shared" si="13"/>
        <v>0</v>
      </c>
    </row>
    <row r="56" spans="1:36" s="28" customFormat="1" ht="12.75">
      <c r="A56" s="27">
        <v>510410</v>
      </c>
      <c r="B56" s="26">
        <v>1503000</v>
      </c>
      <c r="C56" s="26" t="s">
        <v>660</v>
      </c>
      <c r="D56" s="28" t="s">
        <v>446</v>
      </c>
      <c r="E56" s="28" t="s">
        <v>447</v>
      </c>
      <c r="F56" s="28">
        <v>72027</v>
      </c>
      <c r="G56" s="28">
        <v>8401</v>
      </c>
      <c r="H56" s="28">
        <v>5018932925</v>
      </c>
      <c r="I56" s="29">
        <v>7</v>
      </c>
      <c r="J56" s="29" t="s">
        <v>1</v>
      </c>
      <c r="K56" s="30" t="s">
        <v>700</v>
      </c>
      <c r="L56" s="42">
        <v>408.74</v>
      </c>
      <c r="M56" s="30" t="s">
        <v>700</v>
      </c>
      <c r="N56" s="31" t="s">
        <v>701</v>
      </c>
      <c r="O56" s="31"/>
      <c r="P56" s="32">
        <v>25.485436893203882</v>
      </c>
      <c r="Q56" s="29" t="str">
        <f t="shared" si="27"/>
        <v>YES</v>
      </c>
      <c r="R56" s="29" t="s">
        <v>1</v>
      </c>
      <c r="S56" s="31" t="s">
        <v>702</v>
      </c>
      <c r="T56" s="33">
        <v>3062</v>
      </c>
      <c r="U56" s="34">
        <v>1987.123842</v>
      </c>
      <c r="V56" s="35">
        <v>2678.3851389</v>
      </c>
      <c r="W56" s="36">
        <v>14913</v>
      </c>
      <c r="X56" s="37">
        <f t="shared" si="1"/>
        <v>1</v>
      </c>
      <c r="Y56" s="37">
        <f t="shared" si="2"/>
        <v>1</v>
      </c>
      <c r="Z56" s="37" t="str">
        <f t="shared" si="3"/>
        <v>ELIGIBLE</v>
      </c>
      <c r="AA56" s="37" t="str">
        <f t="shared" si="4"/>
        <v>OKAY</v>
      </c>
      <c r="AB56" s="37">
        <f t="shared" si="5"/>
        <v>1</v>
      </c>
      <c r="AC56" s="37">
        <f t="shared" si="6"/>
        <v>1</v>
      </c>
      <c r="AD56" s="37" t="str">
        <f t="shared" si="7"/>
        <v>CHECK</v>
      </c>
      <c r="AE56" s="37" t="str">
        <f t="shared" si="8"/>
        <v>SRSA</v>
      </c>
      <c r="AF56" s="37">
        <f t="shared" si="9"/>
        <v>0</v>
      </c>
      <c r="AG56" s="37">
        <f t="shared" si="10"/>
        <v>0</v>
      </c>
      <c r="AH56" s="28">
        <f t="shared" si="11"/>
        <v>0</v>
      </c>
      <c r="AI56" s="28">
        <f t="shared" si="12"/>
        <v>0</v>
      </c>
      <c r="AJ56" s="28">
        <f t="shared" si="13"/>
        <v>0</v>
      </c>
    </row>
    <row r="57" spans="1:36" s="28" customFormat="1" ht="12.75">
      <c r="A57" s="27">
        <v>514370</v>
      </c>
      <c r="B57" s="26">
        <v>1505000</v>
      </c>
      <c r="C57" s="26" t="s">
        <v>684</v>
      </c>
      <c r="D57" s="28" t="s">
        <v>599</v>
      </c>
      <c r="E57" s="28" t="s">
        <v>600</v>
      </c>
      <c r="F57" s="28">
        <v>72063</v>
      </c>
      <c r="G57" s="28">
        <v>8929</v>
      </c>
      <c r="H57" s="28">
        <v>5013540211</v>
      </c>
      <c r="I57" s="29">
        <v>7</v>
      </c>
      <c r="J57" s="29" t="s">
        <v>1</v>
      </c>
      <c r="K57" s="30" t="s">
        <v>700</v>
      </c>
      <c r="L57" s="42">
        <v>473.72</v>
      </c>
      <c r="M57" s="30" t="s">
        <v>700</v>
      </c>
      <c r="N57" s="31" t="s">
        <v>701</v>
      </c>
      <c r="O57" s="31"/>
      <c r="P57" s="32">
        <v>18.94273127753304</v>
      </c>
      <c r="Q57" s="29" t="str">
        <f t="shared" si="27"/>
        <v>NO</v>
      </c>
      <c r="R57" s="29" t="s">
        <v>1</v>
      </c>
      <c r="S57" s="31" t="s">
        <v>702</v>
      </c>
      <c r="T57" s="33">
        <v>3525</v>
      </c>
      <c r="U57" s="34">
        <v>2313.030258</v>
      </c>
      <c r="V57" s="35">
        <v>3117.6647061</v>
      </c>
      <c r="W57" s="36">
        <v>13245</v>
      </c>
      <c r="X57" s="37">
        <f t="shared" si="1"/>
        <v>1</v>
      </c>
      <c r="Y57" s="37">
        <f t="shared" si="2"/>
        <v>1</v>
      </c>
      <c r="Z57" s="37" t="str">
        <f t="shared" si="3"/>
        <v>ELIGIBLE</v>
      </c>
      <c r="AA57" s="37" t="str">
        <f t="shared" si="4"/>
        <v>OKAY</v>
      </c>
      <c r="AB57" s="37">
        <f t="shared" si="5"/>
        <v>0</v>
      </c>
      <c r="AC57" s="37">
        <f t="shared" si="6"/>
        <v>1</v>
      </c>
      <c r="AD57" s="37">
        <f t="shared" si="7"/>
        <v>0</v>
      </c>
      <c r="AE57" s="37">
        <f t="shared" si="8"/>
        <v>0</v>
      </c>
      <c r="AF57" s="37">
        <f t="shared" si="9"/>
        <v>0</v>
      </c>
      <c r="AG57" s="37">
        <f t="shared" si="10"/>
        <v>0</v>
      </c>
      <c r="AH57" s="28">
        <f t="shared" si="11"/>
        <v>0</v>
      </c>
      <c r="AI57" s="28">
        <f t="shared" si="12"/>
        <v>0</v>
      </c>
      <c r="AJ57" s="28">
        <f t="shared" si="13"/>
        <v>0</v>
      </c>
    </row>
    <row r="58" spans="1:36" s="28" customFormat="1" ht="12.75">
      <c r="A58" s="27">
        <v>512520</v>
      </c>
      <c r="B58" s="26">
        <v>1507000</v>
      </c>
      <c r="C58" s="26" t="s">
        <v>671</v>
      </c>
      <c r="D58" s="28" t="s">
        <v>531</v>
      </c>
      <c r="E58" s="28" t="s">
        <v>532</v>
      </c>
      <c r="F58" s="28">
        <v>72110</v>
      </c>
      <c r="G58" s="28">
        <v>3559</v>
      </c>
      <c r="H58" s="28">
        <v>5013549400</v>
      </c>
      <c r="I58" s="29" t="s">
        <v>2</v>
      </c>
      <c r="J58" s="29" t="s">
        <v>0</v>
      </c>
      <c r="K58" s="30"/>
      <c r="L58" s="42">
        <v>2258.8</v>
      </c>
      <c r="M58" s="30" t="s">
        <v>702</v>
      </c>
      <c r="N58" s="31" t="s">
        <v>702</v>
      </c>
      <c r="O58" s="31"/>
      <c r="P58" s="32">
        <v>22.145328719723185</v>
      </c>
      <c r="Q58" s="29" t="str">
        <f t="shared" si="27"/>
        <v>YES</v>
      </c>
      <c r="R58" s="29" t="s">
        <v>1</v>
      </c>
      <c r="S58" s="31" t="s">
        <v>701</v>
      </c>
      <c r="T58" s="33">
        <v>18418</v>
      </c>
      <c r="U58" s="34">
        <v>12044.957958</v>
      </c>
      <c r="V58" s="35">
        <v>21010.051722099997</v>
      </c>
      <c r="W58" s="36">
        <v>90869</v>
      </c>
      <c r="X58" s="37">
        <f t="shared" si="1"/>
        <v>0</v>
      </c>
      <c r="Y58" s="37">
        <f t="shared" si="2"/>
        <v>0</v>
      </c>
      <c r="Z58" s="37">
        <f t="shared" si="3"/>
        <v>0</v>
      </c>
      <c r="AA58" s="37">
        <f t="shared" si="4"/>
        <v>0</v>
      </c>
      <c r="AB58" s="37">
        <f t="shared" si="5"/>
        <v>1</v>
      </c>
      <c r="AC58" s="37">
        <f t="shared" si="6"/>
        <v>1</v>
      </c>
      <c r="AD58" s="37" t="str">
        <f t="shared" si="7"/>
        <v>CHECK</v>
      </c>
      <c r="AE58" s="37">
        <f t="shared" si="8"/>
        <v>0</v>
      </c>
      <c r="AF58" s="37" t="str">
        <f t="shared" si="9"/>
        <v>RLISP</v>
      </c>
      <c r="AG58" s="37">
        <f t="shared" si="10"/>
        <v>0</v>
      </c>
      <c r="AH58" s="28">
        <f t="shared" si="11"/>
        <v>0</v>
      </c>
      <c r="AI58" s="28">
        <f t="shared" si="12"/>
        <v>0</v>
      </c>
      <c r="AJ58" s="28">
        <f t="shared" si="13"/>
        <v>0</v>
      </c>
    </row>
    <row r="59" spans="1:36" s="28" customFormat="1" ht="12.75">
      <c r="A59" s="27">
        <v>502820</v>
      </c>
      <c r="B59" s="26">
        <v>1601000</v>
      </c>
      <c r="C59" s="26" t="s">
        <v>117</v>
      </c>
      <c r="D59" s="28" t="s">
        <v>116</v>
      </c>
      <c r="E59" s="28" t="s">
        <v>117</v>
      </c>
      <c r="F59" s="28">
        <v>72411</v>
      </c>
      <c r="G59" s="28">
        <v>39</v>
      </c>
      <c r="H59" s="28">
        <v>8707813711</v>
      </c>
      <c r="I59" s="29">
        <v>8</v>
      </c>
      <c r="J59" s="29" t="s">
        <v>1</v>
      </c>
      <c r="K59" s="30" t="s">
        <v>700</v>
      </c>
      <c r="L59" s="42">
        <v>604.84</v>
      </c>
      <c r="M59" s="30" t="s">
        <v>702</v>
      </c>
      <c r="N59" s="31" t="s">
        <v>702</v>
      </c>
      <c r="O59" s="31"/>
      <c r="P59" s="32">
        <v>23.657474600870827</v>
      </c>
      <c r="Q59" s="29" t="str">
        <f t="shared" si="27"/>
        <v>YES</v>
      </c>
      <c r="R59" s="29" t="s">
        <v>1</v>
      </c>
      <c r="S59" s="31" t="s">
        <v>701</v>
      </c>
      <c r="T59" s="33">
        <v>4246</v>
      </c>
      <c r="U59" s="34">
        <v>2801.889882</v>
      </c>
      <c r="V59" s="35">
        <v>3776.5840568999997</v>
      </c>
      <c r="W59" s="36">
        <v>22726</v>
      </c>
      <c r="X59" s="37">
        <f t="shared" si="1"/>
        <v>1</v>
      </c>
      <c r="Y59" s="37">
        <f t="shared" si="2"/>
        <v>0</v>
      </c>
      <c r="Z59" s="37">
        <f t="shared" si="3"/>
        <v>0</v>
      </c>
      <c r="AA59" s="37">
        <f t="shared" si="4"/>
        <v>0</v>
      </c>
      <c r="AB59" s="37">
        <f t="shared" si="5"/>
        <v>1</v>
      </c>
      <c r="AC59" s="37">
        <f t="shared" si="6"/>
        <v>1</v>
      </c>
      <c r="AD59" s="37" t="str">
        <f t="shared" si="7"/>
        <v>CHECK</v>
      </c>
      <c r="AE59" s="37">
        <f t="shared" si="8"/>
        <v>0</v>
      </c>
      <c r="AF59" s="37" t="str">
        <f t="shared" si="9"/>
        <v>RLISP</v>
      </c>
      <c r="AG59" s="37">
        <f t="shared" si="10"/>
        <v>0</v>
      </c>
      <c r="AH59" s="28">
        <f t="shared" si="11"/>
        <v>0</v>
      </c>
      <c r="AI59" s="28">
        <f t="shared" si="12"/>
        <v>0</v>
      </c>
      <c r="AJ59" s="28">
        <f t="shared" si="13"/>
        <v>0</v>
      </c>
    </row>
    <row r="60" spans="1:36" s="28" customFormat="1" ht="12.75">
      <c r="A60" s="27">
        <v>504020</v>
      </c>
      <c r="B60" s="26">
        <v>1602000</v>
      </c>
      <c r="C60" s="26" t="s">
        <v>626</v>
      </c>
      <c r="D60" s="28" t="s">
        <v>170</v>
      </c>
      <c r="E60" s="28" t="s">
        <v>171</v>
      </c>
      <c r="F60" s="28">
        <v>72404</v>
      </c>
      <c r="G60" s="28">
        <v>9284</v>
      </c>
      <c r="H60" s="28">
        <v>8709357503</v>
      </c>
      <c r="I60" s="29">
        <v>2</v>
      </c>
      <c r="J60" s="29" t="s">
        <v>0</v>
      </c>
      <c r="K60" s="30"/>
      <c r="L60" s="42">
        <v>1570.51</v>
      </c>
      <c r="M60" s="30" t="s">
        <v>702</v>
      </c>
      <c r="N60" s="31" t="s">
        <v>702</v>
      </c>
      <c r="O60" s="31"/>
      <c r="P60" s="32">
        <v>21.102150537634408</v>
      </c>
      <c r="Q60" s="29" t="str">
        <f t="shared" si="27"/>
        <v>YES</v>
      </c>
      <c r="R60" s="29" t="s">
        <v>0</v>
      </c>
      <c r="S60" s="31" t="s">
        <v>702</v>
      </c>
      <c r="T60" s="33">
        <v>9451</v>
      </c>
      <c r="U60" s="34">
        <v>7287.62958</v>
      </c>
      <c r="V60" s="35">
        <v>9822.779211</v>
      </c>
      <c r="W60" s="36">
        <v>46621</v>
      </c>
      <c r="X60" s="37">
        <f t="shared" si="1"/>
        <v>0</v>
      </c>
      <c r="Y60" s="37">
        <f t="shared" si="2"/>
        <v>0</v>
      </c>
      <c r="Z60" s="37">
        <f t="shared" si="3"/>
        <v>0</v>
      </c>
      <c r="AA60" s="37">
        <f t="shared" si="4"/>
        <v>0</v>
      </c>
      <c r="AB60" s="37">
        <f t="shared" si="5"/>
        <v>1</v>
      </c>
      <c r="AC60" s="37">
        <f t="shared" si="6"/>
        <v>0</v>
      </c>
      <c r="AD60" s="37">
        <f t="shared" si="7"/>
        <v>0</v>
      </c>
      <c r="AE60" s="37">
        <f t="shared" si="8"/>
        <v>0</v>
      </c>
      <c r="AF60" s="37">
        <f t="shared" si="9"/>
        <v>0</v>
      </c>
      <c r="AG60" s="37">
        <f t="shared" si="10"/>
        <v>0</v>
      </c>
      <c r="AH60" s="28">
        <f t="shared" si="11"/>
        <v>0</v>
      </c>
      <c r="AI60" s="28">
        <f t="shared" si="12"/>
        <v>0</v>
      </c>
      <c r="AJ60" s="28">
        <f t="shared" si="13"/>
        <v>0</v>
      </c>
    </row>
    <row r="61" spans="1:36" s="28" customFormat="1" ht="12.75">
      <c r="A61" s="27">
        <v>503640</v>
      </c>
      <c r="B61" s="26">
        <v>1603000</v>
      </c>
      <c r="C61" s="26" t="s">
        <v>155</v>
      </c>
      <c r="D61" s="28" t="s">
        <v>154</v>
      </c>
      <c r="E61" s="28" t="s">
        <v>155</v>
      </c>
      <c r="F61" s="28">
        <v>72417</v>
      </c>
      <c r="G61" s="28">
        <v>35</v>
      </c>
      <c r="H61" s="28">
        <v>8709322080</v>
      </c>
      <c r="I61" s="29">
        <v>8</v>
      </c>
      <c r="J61" s="29" t="s">
        <v>1</v>
      </c>
      <c r="K61" s="30" t="s">
        <v>700</v>
      </c>
      <c r="L61" s="42">
        <v>1078.45</v>
      </c>
      <c r="M61" s="30" t="s">
        <v>702</v>
      </c>
      <c r="N61" s="31" t="s">
        <v>702</v>
      </c>
      <c r="O61" s="31"/>
      <c r="P61" s="32">
        <v>18.97810218978102</v>
      </c>
      <c r="Q61" s="29" t="str">
        <f t="shared" si="27"/>
        <v>NO</v>
      </c>
      <c r="R61" s="29" t="s">
        <v>1</v>
      </c>
      <c r="S61" s="31" t="s">
        <v>702</v>
      </c>
      <c r="T61" s="33">
        <v>6267</v>
      </c>
      <c r="U61" s="34">
        <v>4897.649196</v>
      </c>
      <c r="V61" s="35">
        <v>6601.3957181999995</v>
      </c>
      <c r="W61" s="36">
        <v>28034</v>
      </c>
      <c r="X61" s="37">
        <f t="shared" si="1"/>
        <v>1</v>
      </c>
      <c r="Y61" s="37">
        <f t="shared" si="2"/>
        <v>0</v>
      </c>
      <c r="Z61" s="37">
        <f t="shared" si="3"/>
        <v>0</v>
      </c>
      <c r="AA61" s="37">
        <f t="shared" si="4"/>
        <v>0</v>
      </c>
      <c r="AB61" s="37">
        <f t="shared" si="5"/>
        <v>0</v>
      </c>
      <c r="AC61" s="37">
        <f t="shared" si="6"/>
        <v>1</v>
      </c>
      <c r="AD61" s="37">
        <f t="shared" si="7"/>
        <v>0</v>
      </c>
      <c r="AE61" s="37">
        <f t="shared" si="8"/>
        <v>0</v>
      </c>
      <c r="AF61" s="37">
        <f t="shared" si="9"/>
        <v>0</v>
      </c>
      <c r="AG61" s="37">
        <f t="shared" si="10"/>
        <v>0</v>
      </c>
      <c r="AH61" s="28">
        <f t="shared" si="11"/>
        <v>0</v>
      </c>
      <c r="AI61" s="28">
        <f t="shared" si="12"/>
        <v>0</v>
      </c>
      <c r="AJ61" s="28">
        <f t="shared" si="13"/>
        <v>0</v>
      </c>
    </row>
    <row r="62" spans="1:36" s="28" customFormat="1" ht="12.75">
      <c r="A62" s="27">
        <v>503710</v>
      </c>
      <c r="B62" s="26">
        <v>1605000</v>
      </c>
      <c r="C62" s="26" t="s">
        <v>624</v>
      </c>
      <c r="D62" s="28" t="s">
        <v>158</v>
      </c>
      <c r="E62" s="28" t="s">
        <v>159</v>
      </c>
      <c r="F62" s="28">
        <v>72447</v>
      </c>
      <c r="G62" s="28">
        <v>730</v>
      </c>
      <c r="H62" s="28">
        <v>8704865411</v>
      </c>
      <c r="I62" s="29" t="s">
        <v>689</v>
      </c>
      <c r="J62" s="29" t="s">
        <v>0</v>
      </c>
      <c r="K62" s="30"/>
      <c r="L62" s="42">
        <v>805.1</v>
      </c>
      <c r="M62" s="30" t="s">
        <v>702</v>
      </c>
      <c r="N62" s="31" t="s">
        <v>702</v>
      </c>
      <c r="O62" s="31"/>
      <c r="P62" s="32">
        <v>22.403733955659277</v>
      </c>
      <c r="Q62" s="29" t="str">
        <f t="shared" si="27"/>
        <v>YES</v>
      </c>
      <c r="R62" s="29" t="s">
        <v>0</v>
      </c>
      <c r="S62" s="31" t="s">
        <v>702</v>
      </c>
      <c r="T62" s="33">
        <v>5950</v>
      </c>
      <c r="U62" s="34">
        <v>3983.30064</v>
      </c>
      <c r="V62" s="35">
        <v>5368.972487999999</v>
      </c>
      <c r="W62" s="36">
        <v>27796</v>
      </c>
      <c r="X62" s="37">
        <f t="shared" si="1"/>
        <v>0</v>
      </c>
      <c r="Y62" s="37">
        <f t="shared" si="2"/>
        <v>0</v>
      </c>
      <c r="Z62" s="37">
        <f t="shared" si="3"/>
        <v>0</v>
      </c>
      <c r="AA62" s="37">
        <f t="shared" si="4"/>
        <v>0</v>
      </c>
      <c r="AB62" s="37">
        <f t="shared" si="5"/>
        <v>1</v>
      </c>
      <c r="AC62" s="37">
        <f t="shared" si="6"/>
        <v>0</v>
      </c>
      <c r="AD62" s="37">
        <f t="shared" si="7"/>
        <v>0</v>
      </c>
      <c r="AE62" s="37">
        <f t="shared" si="8"/>
        <v>0</v>
      </c>
      <c r="AF62" s="37">
        <f t="shared" si="9"/>
        <v>0</v>
      </c>
      <c r="AG62" s="37">
        <f t="shared" si="10"/>
        <v>0</v>
      </c>
      <c r="AH62" s="28">
        <f t="shared" si="11"/>
        <v>0</v>
      </c>
      <c r="AI62" s="28">
        <f t="shared" si="12"/>
        <v>0</v>
      </c>
      <c r="AJ62" s="28">
        <f t="shared" si="13"/>
        <v>0</v>
      </c>
    </row>
    <row r="63" spans="1:36" s="28" customFormat="1" ht="12.75">
      <c r="A63" s="27">
        <v>508280</v>
      </c>
      <c r="B63" s="26">
        <v>1608000</v>
      </c>
      <c r="C63" s="26" t="s">
        <v>171</v>
      </c>
      <c r="D63" s="28" t="s">
        <v>359</v>
      </c>
      <c r="E63" s="28" t="s">
        <v>171</v>
      </c>
      <c r="F63" s="28">
        <v>72401</v>
      </c>
      <c r="G63" s="28">
        <v>3968</v>
      </c>
      <c r="H63" s="28">
        <v>8709335800</v>
      </c>
      <c r="I63" s="29">
        <v>2</v>
      </c>
      <c r="J63" s="29" t="s">
        <v>0</v>
      </c>
      <c r="K63" s="30"/>
      <c r="L63" s="42">
        <v>4475.01</v>
      </c>
      <c r="M63" s="30" t="s">
        <v>702</v>
      </c>
      <c r="N63" s="31" t="s">
        <v>702</v>
      </c>
      <c r="O63" s="31"/>
      <c r="P63" s="32">
        <v>21.59361196058444</v>
      </c>
      <c r="Q63" s="29" t="str">
        <f t="shared" si="27"/>
        <v>YES</v>
      </c>
      <c r="R63" s="29" t="s">
        <v>0</v>
      </c>
      <c r="S63" s="31" t="s">
        <v>702</v>
      </c>
      <c r="T63" s="33">
        <v>33915</v>
      </c>
      <c r="U63" s="34">
        <v>22650.495912</v>
      </c>
      <c r="V63" s="35">
        <v>30529.929920399998</v>
      </c>
      <c r="W63" s="36">
        <v>178416</v>
      </c>
      <c r="X63" s="37">
        <f t="shared" si="1"/>
        <v>0</v>
      </c>
      <c r="Y63" s="37">
        <f t="shared" si="2"/>
        <v>0</v>
      </c>
      <c r="Z63" s="37">
        <f t="shared" si="3"/>
        <v>0</v>
      </c>
      <c r="AA63" s="37">
        <f t="shared" si="4"/>
        <v>0</v>
      </c>
      <c r="AB63" s="37">
        <f t="shared" si="5"/>
        <v>1</v>
      </c>
      <c r="AC63" s="37">
        <f t="shared" si="6"/>
        <v>0</v>
      </c>
      <c r="AD63" s="37">
        <f t="shared" si="7"/>
        <v>0</v>
      </c>
      <c r="AE63" s="37">
        <f t="shared" si="8"/>
        <v>0</v>
      </c>
      <c r="AF63" s="37">
        <f t="shared" si="9"/>
        <v>0</v>
      </c>
      <c r="AG63" s="37">
        <f t="shared" si="10"/>
        <v>0</v>
      </c>
      <c r="AH63" s="28">
        <f t="shared" si="11"/>
        <v>0</v>
      </c>
      <c r="AI63" s="28">
        <f t="shared" si="12"/>
        <v>0</v>
      </c>
      <c r="AJ63" s="28">
        <f t="shared" si="13"/>
        <v>0</v>
      </c>
    </row>
    <row r="64" spans="1:36" s="28" customFormat="1" ht="12.75">
      <c r="A64" s="27">
        <v>510440</v>
      </c>
      <c r="B64" s="26">
        <v>1611000</v>
      </c>
      <c r="C64" s="26" t="s">
        <v>661</v>
      </c>
      <c r="D64" s="28" t="s">
        <v>448</v>
      </c>
      <c r="E64" s="28" t="s">
        <v>171</v>
      </c>
      <c r="F64" s="28">
        <v>72401</v>
      </c>
      <c r="G64" s="28">
        <v>7639</v>
      </c>
      <c r="H64" s="28">
        <v>8709107800</v>
      </c>
      <c r="I64" s="29">
        <v>2</v>
      </c>
      <c r="J64" s="29" t="s">
        <v>0</v>
      </c>
      <c r="K64" s="30"/>
      <c r="L64" s="42">
        <v>2399</v>
      </c>
      <c r="M64" s="30" t="s">
        <v>702</v>
      </c>
      <c r="N64" s="31" t="s">
        <v>702</v>
      </c>
      <c r="O64" s="31"/>
      <c r="P64" s="32">
        <v>14.636283961437336</v>
      </c>
      <c r="Q64" s="29" t="str">
        <f t="shared" si="27"/>
        <v>NO</v>
      </c>
      <c r="R64" s="29" t="s">
        <v>0</v>
      </c>
      <c r="S64" s="31" t="s">
        <v>702</v>
      </c>
      <c r="T64" s="33">
        <v>13759</v>
      </c>
      <c r="U64" s="34">
        <v>10922.391414</v>
      </c>
      <c r="V64" s="35">
        <v>14721.9666063</v>
      </c>
      <c r="W64" s="36">
        <v>54356</v>
      </c>
      <c r="X64" s="37">
        <f t="shared" si="1"/>
        <v>0</v>
      </c>
      <c r="Y64" s="37">
        <f t="shared" si="2"/>
        <v>0</v>
      </c>
      <c r="Z64" s="37">
        <f t="shared" si="3"/>
        <v>0</v>
      </c>
      <c r="AA64" s="37">
        <f t="shared" si="4"/>
        <v>0</v>
      </c>
      <c r="AB64" s="37">
        <f t="shared" si="5"/>
        <v>0</v>
      </c>
      <c r="AC64" s="37">
        <f t="shared" si="6"/>
        <v>0</v>
      </c>
      <c r="AD64" s="37">
        <f t="shared" si="7"/>
        <v>0</v>
      </c>
      <c r="AE64" s="37">
        <f t="shared" si="8"/>
        <v>0</v>
      </c>
      <c r="AF64" s="37">
        <f t="shared" si="9"/>
        <v>0</v>
      </c>
      <c r="AG64" s="37">
        <f t="shared" si="10"/>
        <v>0</v>
      </c>
      <c r="AH64" s="28">
        <f t="shared" si="11"/>
        <v>0</v>
      </c>
      <c r="AI64" s="28">
        <f t="shared" si="12"/>
        <v>0</v>
      </c>
      <c r="AJ64" s="28">
        <f t="shared" si="13"/>
        <v>0</v>
      </c>
    </row>
    <row r="65" spans="1:36" s="28" customFormat="1" ht="12.75">
      <c r="A65" s="27">
        <v>513380</v>
      </c>
      <c r="B65" s="26">
        <v>1612000</v>
      </c>
      <c r="C65" s="26" t="s">
        <v>679</v>
      </c>
      <c r="D65" s="28" t="s">
        <v>566</v>
      </c>
      <c r="E65" s="28" t="s">
        <v>171</v>
      </c>
      <c r="F65" s="28">
        <v>72404</v>
      </c>
      <c r="G65" s="28">
        <v>9031</v>
      </c>
      <c r="H65" s="28">
        <v>8709354602</v>
      </c>
      <c r="I65" s="29">
        <v>2</v>
      </c>
      <c r="J65" s="29" t="s">
        <v>0</v>
      </c>
      <c r="K65" s="30"/>
      <c r="L65" s="42">
        <v>1319.61</v>
      </c>
      <c r="M65" s="30" t="s">
        <v>702</v>
      </c>
      <c r="N65" s="31" t="s">
        <v>702</v>
      </c>
      <c r="O65" s="31"/>
      <c r="P65" s="32">
        <v>11.231527093596059</v>
      </c>
      <c r="Q65" s="29" t="str">
        <f t="shared" si="27"/>
        <v>NO</v>
      </c>
      <c r="R65" s="29" t="s">
        <v>0</v>
      </c>
      <c r="S65" s="31" t="s">
        <v>702</v>
      </c>
      <c r="T65" s="33">
        <v>6459</v>
      </c>
      <c r="U65" s="34">
        <v>5911.580268</v>
      </c>
      <c r="V65" s="35">
        <v>7968.0432605999995</v>
      </c>
      <c r="W65" s="36">
        <v>21836</v>
      </c>
      <c r="X65" s="37">
        <f t="shared" si="1"/>
        <v>0</v>
      </c>
      <c r="Y65" s="37">
        <f t="shared" si="2"/>
        <v>0</v>
      </c>
      <c r="Z65" s="37">
        <f t="shared" si="3"/>
        <v>0</v>
      </c>
      <c r="AA65" s="37">
        <f t="shared" si="4"/>
        <v>0</v>
      </c>
      <c r="AB65" s="37">
        <f t="shared" si="5"/>
        <v>0</v>
      </c>
      <c r="AC65" s="37">
        <f t="shared" si="6"/>
        <v>0</v>
      </c>
      <c r="AD65" s="37">
        <f t="shared" si="7"/>
        <v>0</v>
      </c>
      <c r="AE65" s="37">
        <f t="shared" si="8"/>
        <v>0</v>
      </c>
      <c r="AF65" s="37">
        <f t="shared" si="9"/>
        <v>0</v>
      </c>
      <c r="AG65" s="37">
        <f t="shared" si="10"/>
        <v>0</v>
      </c>
      <c r="AH65" s="28">
        <f t="shared" si="11"/>
        <v>0</v>
      </c>
      <c r="AI65" s="28">
        <f t="shared" si="12"/>
        <v>0</v>
      </c>
      <c r="AJ65" s="28">
        <f t="shared" si="13"/>
        <v>0</v>
      </c>
    </row>
    <row r="66" spans="1:36" s="28" customFormat="1" ht="12.75">
      <c r="A66" s="27">
        <v>500012</v>
      </c>
      <c r="B66" s="26">
        <v>1613000</v>
      </c>
      <c r="C66" s="26" t="s">
        <v>606</v>
      </c>
      <c r="D66" s="28" t="s">
        <v>35</v>
      </c>
      <c r="E66" s="28" t="s">
        <v>36</v>
      </c>
      <c r="F66" s="28">
        <v>72437</v>
      </c>
      <c r="G66" s="28">
        <v>178</v>
      </c>
      <c r="H66" s="28">
        <v>8702374329</v>
      </c>
      <c r="I66" s="29">
        <v>8</v>
      </c>
      <c r="J66" s="29" t="s">
        <v>1</v>
      </c>
      <c r="K66" s="30" t="s">
        <v>700</v>
      </c>
      <c r="L66" s="42">
        <v>783.24</v>
      </c>
      <c r="M66" s="30" t="s">
        <v>702</v>
      </c>
      <c r="N66" s="31" t="s">
        <v>702</v>
      </c>
      <c r="O66" s="31"/>
      <c r="P66" s="32">
        <v>30.27426160337553</v>
      </c>
      <c r="Q66" s="29" t="str">
        <f t="shared" si="27"/>
        <v>YES</v>
      </c>
      <c r="R66" s="29" t="s">
        <v>1</v>
      </c>
      <c r="S66" s="31" t="s">
        <v>701</v>
      </c>
      <c r="T66" s="33">
        <v>5385</v>
      </c>
      <c r="U66" s="34">
        <v>3738.870828</v>
      </c>
      <c r="V66" s="35">
        <v>5039.5128126</v>
      </c>
      <c r="W66" s="36">
        <v>38219</v>
      </c>
      <c r="X66" s="37">
        <f t="shared" si="1"/>
        <v>1</v>
      </c>
      <c r="Y66" s="37">
        <f t="shared" si="2"/>
        <v>0</v>
      </c>
      <c r="Z66" s="37">
        <f t="shared" si="3"/>
        <v>0</v>
      </c>
      <c r="AA66" s="37">
        <f t="shared" si="4"/>
        <v>0</v>
      </c>
      <c r="AB66" s="37">
        <f t="shared" si="5"/>
        <v>1</v>
      </c>
      <c r="AC66" s="37">
        <f t="shared" si="6"/>
        <v>1</v>
      </c>
      <c r="AD66" s="37" t="str">
        <f t="shared" si="7"/>
        <v>CHECK</v>
      </c>
      <c r="AE66" s="37">
        <f t="shared" si="8"/>
        <v>0</v>
      </c>
      <c r="AF66" s="37" t="str">
        <f t="shared" si="9"/>
        <v>RLISP</v>
      </c>
      <c r="AG66" s="37">
        <f t="shared" si="10"/>
        <v>0</v>
      </c>
      <c r="AH66" s="28">
        <f t="shared" si="11"/>
        <v>0</v>
      </c>
      <c r="AI66" s="28">
        <f t="shared" si="12"/>
        <v>0</v>
      </c>
      <c r="AJ66" s="28">
        <f t="shared" si="13"/>
        <v>0</v>
      </c>
    </row>
    <row r="67" spans="1:36" s="28" customFormat="1" ht="12.75">
      <c r="A67" s="27">
        <v>502250</v>
      </c>
      <c r="B67" s="26">
        <v>1701000</v>
      </c>
      <c r="C67" s="26" t="s">
        <v>89</v>
      </c>
      <c r="D67" s="28" t="s">
        <v>88</v>
      </c>
      <c r="E67" s="28" t="s">
        <v>89</v>
      </c>
      <c r="F67" s="28">
        <v>72921</v>
      </c>
      <c r="G67" s="28">
        <v>2359</v>
      </c>
      <c r="H67" s="28">
        <v>5016324791</v>
      </c>
      <c r="I67" s="29" t="s">
        <v>689</v>
      </c>
      <c r="J67" s="29" t="s">
        <v>0</v>
      </c>
      <c r="K67" s="30"/>
      <c r="L67" s="42">
        <v>2749.24</v>
      </c>
      <c r="M67" s="30" t="s">
        <v>702</v>
      </c>
      <c r="N67" s="31" t="s">
        <v>702</v>
      </c>
      <c r="O67" s="31"/>
      <c r="P67" s="32">
        <v>20.85308056872038</v>
      </c>
      <c r="Q67" s="29" t="str">
        <f t="shared" si="27"/>
        <v>YES</v>
      </c>
      <c r="R67" s="29" t="s">
        <v>0</v>
      </c>
      <c r="S67" s="31" t="s">
        <v>702</v>
      </c>
      <c r="T67" s="33">
        <v>17502</v>
      </c>
      <c r="U67" s="34">
        <v>12642.453054</v>
      </c>
      <c r="V67" s="35">
        <v>17040.3865443</v>
      </c>
      <c r="W67" s="36">
        <v>83975</v>
      </c>
      <c r="X67" s="37">
        <f t="shared" si="1"/>
        <v>0</v>
      </c>
      <c r="Y67" s="37">
        <f t="shared" si="2"/>
        <v>0</v>
      </c>
      <c r="Z67" s="37">
        <f t="shared" si="3"/>
        <v>0</v>
      </c>
      <c r="AA67" s="37">
        <f t="shared" si="4"/>
        <v>0</v>
      </c>
      <c r="AB67" s="37">
        <f t="shared" si="5"/>
        <v>1</v>
      </c>
      <c r="AC67" s="37">
        <f t="shared" si="6"/>
        <v>0</v>
      </c>
      <c r="AD67" s="37">
        <f t="shared" si="7"/>
        <v>0</v>
      </c>
      <c r="AE67" s="37">
        <f t="shared" si="8"/>
        <v>0</v>
      </c>
      <c r="AF67" s="37">
        <f t="shared" si="9"/>
        <v>0</v>
      </c>
      <c r="AG67" s="37">
        <f t="shared" si="10"/>
        <v>0</v>
      </c>
      <c r="AH67" s="28">
        <f t="shared" si="11"/>
        <v>0</v>
      </c>
      <c r="AI67" s="28">
        <f t="shared" si="12"/>
        <v>0</v>
      </c>
      <c r="AJ67" s="28">
        <f t="shared" si="13"/>
        <v>0</v>
      </c>
    </row>
    <row r="68" spans="1:36" s="28" customFormat="1" ht="12.75">
      <c r="A68" s="27">
        <v>504080</v>
      </c>
      <c r="B68" s="26">
        <v>1702000</v>
      </c>
      <c r="C68" s="26" t="s">
        <v>175</v>
      </c>
      <c r="D68" s="28" t="s">
        <v>174</v>
      </c>
      <c r="E68" s="28" t="s">
        <v>175</v>
      </c>
      <c r="F68" s="28">
        <v>72932</v>
      </c>
      <c r="G68" s="28">
        <v>97</v>
      </c>
      <c r="H68" s="28">
        <v>5014747220</v>
      </c>
      <c r="I68" s="29">
        <v>4</v>
      </c>
      <c r="J68" s="29" t="s">
        <v>0</v>
      </c>
      <c r="K68" s="30"/>
      <c r="L68" s="42">
        <v>842.71</v>
      </c>
      <c r="M68" s="30" t="s">
        <v>702</v>
      </c>
      <c r="N68" s="31" t="s">
        <v>702</v>
      </c>
      <c r="O68" s="31"/>
      <c r="P68" s="32">
        <v>18.757062146892657</v>
      </c>
      <c r="Q68" s="29" t="str">
        <f t="shared" si="27"/>
        <v>NO</v>
      </c>
      <c r="R68" s="29" t="s">
        <v>0</v>
      </c>
      <c r="S68" s="31" t="s">
        <v>702</v>
      </c>
      <c r="T68" s="33">
        <v>6357</v>
      </c>
      <c r="U68" s="34">
        <v>4128.147936</v>
      </c>
      <c r="V68" s="35">
        <v>5594.7133767</v>
      </c>
      <c r="W68" s="36">
        <v>25095</v>
      </c>
      <c r="X68" s="37">
        <f t="shared" si="1"/>
        <v>0</v>
      </c>
      <c r="Y68" s="37">
        <f t="shared" si="2"/>
        <v>0</v>
      </c>
      <c r="Z68" s="37">
        <f t="shared" si="3"/>
        <v>0</v>
      </c>
      <c r="AA68" s="37">
        <f t="shared" si="4"/>
        <v>0</v>
      </c>
      <c r="AB68" s="37">
        <f t="shared" si="5"/>
        <v>0</v>
      </c>
      <c r="AC68" s="37">
        <f t="shared" si="6"/>
        <v>0</v>
      </c>
      <c r="AD68" s="37">
        <f t="shared" si="7"/>
        <v>0</v>
      </c>
      <c r="AE68" s="37">
        <f t="shared" si="8"/>
        <v>0</v>
      </c>
      <c r="AF68" s="37">
        <f t="shared" si="9"/>
        <v>0</v>
      </c>
      <c r="AG68" s="37">
        <f t="shared" si="10"/>
        <v>0</v>
      </c>
      <c r="AH68" s="28">
        <f t="shared" si="11"/>
        <v>0</v>
      </c>
      <c r="AI68" s="28">
        <f t="shared" si="12"/>
        <v>0</v>
      </c>
      <c r="AJ68" s="28">
        <f t="shared" si="13"/>
        <v>0</v>
      </c>
    </row>
    <row r="69" spans="1:36" s="28" customFormat="1" ht="12.75">
      <c r="A69" s="27">
        <v>510260</v>
      </c>
      <c r="B69" s="26">
        <v>1703000</v>
      </c>
      <c r="C69" s="26" t="s">
        <v>439</v>
      </c>
      <c r="D69" s="28" t="s">
        <v>438</v>
      </c>
      <c r="E69" s="28" t="s">
        <v>439</v>
      </c>
      <c r="F69" s="28">
        <v>72946</v>
      </c>
      <c r="G69" s="28">
        <v>4112</v>
      </c>
      <c r="H69" s="28">
        <v>5013692121</v>
      </c>
      <c r="I69" s="29">
        <v>8</v>
      </c>
      <c r="J69" s="29" t="s">
        <v>1</v>
      </c>
      <c r="K69" s="30" t="s">
        <v>700</v>
      </c>
      <c r="L69" s="42">
        <v>763.9</v>
      </c>
      <c r="M69" s="30" t="s">
        <v>702</v>
      </c>
      <c r="N69" s="31" t="s">
        <v>702</v>
      </c>
      <c r="O69" s="31"/>
      <c r="P69" s="32">
        <v>25.33482142857143</v>
      </c>
      <c r="Q69" s="29" t="str">
        <f t="shared" si="27"/>
        <v>YES</v>
      </c>
      <c r="R69" s="29" t="s">
        <v>1</v>
      </c>
      <c r="S69" s="31" t="s">
        <v>701</v>
      </c>
      <c r="T69" s="33">
        <v>6174</v>
      </c>
      <c r="U69" s="34">
        <v>3594.023532</v>
      </c>
      <c r="V69" s="35">
        <v>6245.2774494</v>
      </c>
      <c r="W69" s="36">
        <v>31187</v>
      </c>
      <c r="X69" s="37">
        <f t="shared" si="1"/>
        <v>1</v>
      </c>
      <c r="Y69" s="37">
        <f t="shared" si="2"/>
        <v>0</v>
      </c>
      <c r="Z69" s="37">
        <f t="shared" si="3"/>
        <v>0</v>
      </c>
      <c r="AA69" s="37">
        <f t="shared" si="4"/>
        <v>0</v>
      </c>
      <c r="AB69" s="37">
        <f t="shared" si="5"/>
        <v>1</v>
      </c>
      <c r="AC69" s="37">
        <f t="shared" si="6"/>
        <v>1</v>
      </c>
      <c r="AD69" s="37" t="str">
        <f t="shared" si="7"/>
        <v>CHECK</v>
      </c>
      <c r="AE69" s="37">
        <f t="shared" si="8"/>
        <v>0</v>
      </c>
      <c r="AF69" s="37" t="str">
        <f t="shared" si="9"/>
        <v>RLISP</v>
      </c>
      <c r="AG69" s="37">
        <f t="shared" si="10"/>
        <v>0</v>
      </c>
      <c r="AH69" s="28">
        <f t="shared" si="11"/>
        <v>0</v>
      </c>
      <c r="AI69" s="28">
        <f t="shared" si="12"/>
        <v>0</v>
      </c>
      <c r="AJ69" s="28">
        <f t="shared" si="13"/>
        <v>0</v>
      </c>
    </row>
    <row r="70" spans="1:36" s="28" customFormat="1" ht="12.75">
      <c r="A70" s="27">
        <v>510290</v>
      </c>
      <c r="B70" s="26">
        <v>1704000</v>
      </c>
      <c r="C70" s="26" t="s">
        <v>441</v>
      </c>
      <c r="D70" s="28" t="s">
        <v>440</v>
      </c>
      <c r="E70" s="28" t="s">
        <v>441</v>
      </c>
      <c r="F70" s="28">
        <v>72947</v>
      </c>
      <c r="G70" s="28">
        <v>483</v>
      </c>
      <c r="H70" s="28">
        <v>5019971701</v>
      </c>
      <c r="I70" s="29">
        <v>8</v>
      </c>
      <c r="J70" s="29" t="s">
        <v>1</v>
      </c>
      <c r="K70" s="30" t="s">
        <v>700</v>
      </c>
      <c r="L70" s="42">
        <v>360.82</v>
      </c>
      <c r="M70" s="30" t="s">
        <v>700</v>
      </c>
      <c r="N70" s="31" t="s">
        <v>701</v>
      </c>
      <c r="O70" s="31"/>
      <c r="P70" s="32">
        <v>14.699792960662524</v>
      </c>
      <c r="Q70" s="29" t="str">
        <f t="shared" si="27"/>
        <v>NO</v>
      </c>
      <c r="R70" s="29" t="s">
        <v>1</v>
      </c>
      <c r="S70" s="31" t="s">
        <v>702</v>
      </c>
      <c r="T70" s="33">
        <v>3107</v>
      </c>
      <c r="U70" s="34">
        <v>1892.067804</v>
      </c>
      <c r="V70" s="35">
        <v>3288.2619317999997</v>
      </c>
      <c r="W70" s="36">
        <v>10909</v>
      </c>
      <c r="X70" s="37">
        <f t="shared" si="14"/>
        <v>1</v>
      </c>
      <c r="Y70" s="37">
        <f t="shared" si="15"/>
        <v>1</v>
      </c>
      <c r="Z70" s="37" t="str">
        <f t="shared" si="16"/>
        <v>ELIGIBLE</v>
      </c>
      <c r="AA70" s="37" t="str">
        <f t="shared" si="17"/>
        <v>OKAY</v>
      </c>
      <c r="AB70" s="37">
        <f t="shared" si="18"/>
        <v>0</v>
      </c>
      <c r="AC70" s="37">
        <f t="shared" si="19"/>
        <v>1</v>
      </c>
      <c r="AD70" s="37">
        <f t="shared" si="20"/>
        <v>0</v>
      </c>
      <c r="AE70" s="37">
        <f t="shared" si="21"/>
        <v>0</v>
      </c>
      <c r="AF70" s="37">
        <f t="shared" si="22"/>
        <v>0</v>
      </c>
      <c r="AG70" s="37">
        <f t="shared" si="23"/>
        <v>0</v>
      </c>
      <c r="AH70" s="28">
        <f t="shared" si="24"/>
        <v>0</v>
      </c>
      <c r="AI70" s="28">
        <f t="shared" si="25"/>
        <v>0</v>
      </c>
      <c r="AJ70" s="28">
        <f t="shared" si="26"/>
        <v>0</v>
      </c>
    </row>
    <row r="71" spans="1:36" s="28" customFormat="1" ht="12.75">
      <c r="A71" s="27">
        <v>513410</v>
      </c>
      <c r="B71" s="26">
        <v>1705000</v>
      </c>
      <c r="C71" s="26" t="s">
        <v>568</v>
      </c>
      <c r="D71" s="28" t="s">
        <v>567</v>
      </c>
      <c r="E71" s="28" t="s">
        <v>568</v>
      </c>
      <c r="F71" s="28">
        <v>72956</v>
      </c>
      <c r="G71" s="28">
        <v>2336</v>
      </c>
      <c r="H71" s="28">
        <v>5014747942</v>
      </c>
      <c r="I71" s="29" t="s">
        <v>689</v>
      </c>
      <c r="J71" s="29" t="s">
        <v>0</v>
      </c>
      <c r="K71" s="30"/>
      <c r="L71" s="42">
        <v>5192.5</v>
      </c>
      <c r="M71" s="30" t="s">
        <v>702</v>
      </c>
      <c r="N71" s="31" t="s">
        <v>702</v>
      </c>
      <c r="O71" s="31"/>
      <c r="P71" s="32">
        <v>21.406086044071355</v>
      </c>
      <c r="Q71" s="29" t="str">
        <f t="shared" si="27"/>
        <v>YES</v>
      </c>
      <c r="R71" s="29" t="s">
        <v>0</v>
      </c>
      <c r="S71" s="31" t="s">
        <v>702</v>
      </c>
      <c r="T71" s="33">
        <v>34931</v>
      </c>
      <c r="U71" s="34">
        <v>24497.298936</v>
      </c>
      <c r="V71" s="35">
        <v>33019.1808012</v>
      </c>
      <c r="W71" s="36">
        <v>175854</v>
      </c>
      <c r="X71" s="37">
        <f t="shared" si="14"/>
        <v>0</v>
      </c>
      <c r="Y71" s="37">
        <f t="shared" si="15"/>
        <v>0</v>
      </c>
      <c r="Z71" s="37">
        <f t="shared" si="16"/>
        <v>0</v>
      </c>
      <c r="AA71" s="37">
        <f t="shared" si="17"/>
        <v>0</v>
      </c>
      <c r="AB71" s="37">
        <f t="shared" si="18"/>
        <v>1</v>
      </c>
      <c r="AC71" s="37">
        <f t="shared" si="19"/>
        <v>0</v>
      </c>
      <c r="AD71" s="37">
        <f t="shared" si="20"/>
        <v>0</v>
      </c>
      <c r="AE71" s="37">
        <f t="shared" si="21"/>
        <v>0</v>
      </c>
      <c r="AF71" s="37">
        <f t="shared" si="22"/>
        <v>0</v>
      </c>
      <c r="AG71" s="37">
        <f t="shared" si="23"/>
        <v>0</v>
      </c>
      <c r="AH71" s="28">
        <f t="shared" si="24"/>
        <v>0</v>
      </c>
      <c r="AI71" s="28">
        <f t="shared" si="25"/>
        <v>0</v>
      </c>
      <c r="AJ71" s="28">
        <f t="shared" si="26"/>
        <v>0</v>
      </c>
    </row>
    <row r="72" spans="1:36" s="28" customFormat="1" ht="12.75">
      <c r="A72" s="27">
        <v>504770</v>
      </c>
      <c r="B72" s="26">
        <v>1801000</v>
      </c>
      <c r="C72" s="26" t="s">
        <v>201</v>
      </c>
      <c r="D72" s="28" t="s">
        <v>200</v>
      </c>
      <c r="E72" s="28" t="s">
        <v>201</v>
      </c>
      <c r="F72" s="28">
        <v>72327</v>
      </c>
      <c r="G72" s="28">
        <v>47</v>
      </c>
      <c r="H72" s="28">
        <v>5018235577</v>
      </c>
      <c r="I72" s="29">
        <v>8</v>
      </c>
      <c r="J72" s="29" t="s">
        <v>1</v>
      </c>
      <c r="K72" s="30" t="s">
        <v>700</v>
      </c>
      <c r="L72" s="42">
        <v>245.82</v>
      </c>
      <c r="M72" s="30" t="s">
        <v>700</v>
      </c>
      <c r="N72" s="31" t="s">
        <v>701</v>
      </c>
      <c r="O72" s="31"/>
      <c r="P72" s="32">
        <v>45.84450402144772</v>
      </c>
      <c r="Q72" s="29" t="str">
        <f t="shared" si="27"/>
        <v>YES</v>
      </c>
      <c r="R72" s="29" t="s">
        <v>1</v>
      </c>
      <c r="S72" s="31" t="s">
        <v>702</v>
      </c>
      <c r="T72" s="33">
        <v>2849</v>
      </c>
      <c r="U72" s="34">
        <v>1303.625664</v>
      </c>
      <c r="V72" s="35">
        <v>2265.1182688</v>
      </c>
      <c r="W72" s="36">
        <v>40806</v>
      </c>
      <c r="X72" s="37">
        <f t="shared" si="14"/>
        <v>1</v>
      </c>
      <c r="Y72" s="37">
        <f t="shared" si="15"/>
        <v>1</v>
      </c>
      <c r="Z72" s="37" t="str">
        <f t="shared" si="16"/>
        <v>ELIGIBLE</v>
      </c>
      <c r="AA72" s="37" t="str">
        <f t="shared" si="17"/>
        <v>OKAY</v>
      </c>
      <c r="AB72" s="37">
        <f t="shared" si="18"/>
        <v>1</v>
      </c>
      <c r="AC72" s="37">
        <f t="shared" si="19"/>
        <v>1</v>
      </c>
      <c r="AD72" s="37" t="str">
        <f t="shared" si="20"/>
        <v>CHECK</v>
      </c>
      <c r="AE72" s="37" t="str">
        <f t="shared" si="21"/>
        <v>SRSA</v>
      </c>
      <c r="AF72" s="37">
        <f t="shared" si="22"/>
        <v>0</v>
      </c>
      <c r="AG72" s="37">
        <f t="shared" si="23"/>
        <v>0</v>
      </c>
      <c r="AH72" s="28">
        <f t="shared" si="24"/>
        <v>0</v>
      </c>
      <c r="AI72" s="28">
        <f t="shared" si="25"/>
        <v>0</v>
      </c>
      <c r="AJ72" s="28">
        <f t="shared" si="26"/>
        <v>0</v>
      </c>
    </row>
    <row r="73" spans="1:36" s="28" customFormat="1" ht="12.75">
      <c r="A73" s="27">
        <v>505550</v>
      </c>
      <c r="B73" s="26">
        <v>1802000</v>
      </c>
      <c r="C73" s="26" t="s">
        <v>238</v>
      </c>
      <c r="D73" s="28" t="s">
        <v>237</v>
      </c>
      <c r="E73" s="28" t="s">
        <v>238</v>
      </c>
      <c r="F73" s="28">
        <v>72331</v>
      </c>
      <c r="G73" s="28">
        <v>637</v>
      </c>
      <c r="H73" s="28">
        <v>8707928486</v>
      </c>
      <c r="I73" s="29" t="s">
        <v>690</v>
      </c>
      <c r="J73" s="29" t="s">
        <v>0</v>
      </c>
      <c r="K73" s="30"/>
      <c r="L73" s="42">
        <v>790.05</v>
      </c>
      <c r="M73" s="30" t="s">
        <v>702</v>
      </c>
      <c r="N73" s="31" t="s">
        <v>702</v>
      </c>
      <c r="O73" s="31"/>
      <c r="P73" s="32">
        <v>45.49469964664311</v>
      </c>
      <c r="Q73" s="29" t="str">
        <f t="shared" si="27"/>
        <v>YES</v>
      </c>
      <c r="R73" s="29" t="s">
        <v>0</v>
      </c>
      <c r="S73" s="31" t="s">
        <v>702</v>
      </c>
      <c r="T73" s="33">
        <v>8544</v>
      </c>
      <c r="U73" s="34">
        <v>3747.923784</v>
      </c>
      <c r="V73" s="35">
        <v>6520.8161279</v>
      </c>
      <c r="W73" s="36">
        <v>64137</v>
      </c>
      <c r="X73" s="37">
        <f t="shared" si="14"/>
        <v>0</v>
      </c>
      <c r="Y73" s="37">
        <f t="shared" si="15"/>
        <v>0</v>
      </c>
      <c r="Z73" s="37">
        <f t="shared" si="16"/>
        <v>0</v>
      </c>
      <c r="AA73" s="37">
        <f t="shared" si="17"/>
        <v>0</v>
      </c>
      <c r="AB73" s="37">
        <f t="shared" si="18"/>
        <v>1</v>
      </c>
      <c r="AC73" s="37">
        <f t="shared" si="19"/>
        <v>0</v>
      </c>
      <c r="AD73" s="37">
        <f t="shared" si="20"/>
        <v>0</v>
      </c>
      <c r="AE73" s="37">
        <f t="shared" si="21"/>
        <v>0</v>
      </c>
      <c r="AF73" s="37">
        <f t="shared" si="22"/>
        <v>0</v>
      </c>
      <c r="AG73" s="37">
        <f t="shared" si="23"/>
        <v>0</v>
      </c>
      <c r="AH73" s="28">
        <f t="shared" si="24"/>
        <v>0</v>
      </c>
      <c r="AI73" s="28">
        <f t="shared" si="25"/>
        <v>0</v>
      </c>
      <c r="AJ73" s="28">
        <f t="shared" si="26"/>
        <v>0</v>
      </c>
    </row>
    <row r="74" spans="1:36" s="28" customFormat="1" ht="12.75">
      <c r="A74" s="27">
        <v>508040</v>
      </c>
      <c r="B74" s="26">
        <v>1803000</v>
      </c>
      <c r="C74" s="26" t="s">
        <v>351</v>
      </c>
      <c r="D74" s="28" t="s">
        <v>350</v>
      </c>
      <c r="E74" s="28" t="s">
        <v>351</v>
      </c>
      <c r="F74" s="28">
        <v>72303</v>
      </c>
      <c r="G74" s="28">
        <v>826</v>
      </c>
      <c r="H74" s="28">
        <v>8707351915</v>
      </c>
      <c r="I74" s="29" t="s">
        <v>692</v>
      </c>
      <c r="J74" s="29" t="s">
        <v>0</v>
      </c>
      <c r="K74" s="30"/>
      <c r="L74" s="42">
        <v>5837.03</v>
      </c>
      <c r="M74" s="30" t="s">
        <v>702</v>
      </c>
      <c r="N74" s="31" t="s">
        <v>702</v>
      </c>
      <c r="O74" s="31"/>
      <c r="P74" s="32">
        <v>30.49363057324841</v>
      </c>
      <c r="Q74" s="29" t="str">
        <f t="shared" si="27"/>
        <v>YES</v>
      </c>
      <c r="R74" s="29" t="s">
        <v>0</v>
      </c>
      <c r="S74" s="31" t="s">
        <v>702</v>
      </c>
      <c r="T74" s="33">
        <v>52300</v>
      </c>
      <c r="U74" s="34">
        <v>27462.142026</v>
      </c>
      <c r="V74" s="35">
        <v>48375.796365</v>
      </c>
      <c r="W74" s="36">
        <v>259363</v>
      </c>
      <c r="X74" s="37">
        <f t="shared" si="14"/>
        <v>0</v>
      </c>
      <c r="Y74" s="37">
        <f t="shared" si="15"/>
        <v>0</v>
      </c>
      <c r="Z74" s="37">
        <f t="shared" si="16"/>
        <v>0</v>
      </c>
      <c r="AA74" s="37">
        <f t="shared" si="17"/>
        <v>0</v>
      </c>
      <c r="AB74" s="37">
        <f t="shared" si="18"/>
        <v>1</v>
      </c>
      <c r="AC74" s="37">
        <f t="shared" si="19"/>
        <v>0</v>
      </c>
      <c r="AD74" s="37">
        <f t="shared" si="20"/>
        <v>0</v>
      </c>
      <c r="AE74" s="37">
        <f t="shared" si="21"/>
        <v>0</v>
      </c>
      <c r="AF74" s="37">
        <f t="shared" si="22"/>
        <v>0</v>
      </c>
      <c r="AG74" s="37">
        <f t="shared" si="23"/>
        <v>0</v>
      </c>
      <c r="AH74" s="28">
        <f t="shared" si="24"/>
        <v>0</v>
      </c>
      <c r="AI74" s="28">
        <f t="shared" si="25"/>
        <v>0</v>
      </c>
      <c r="AJ74" s="28">
        <f t="shared" si="26"/>
        <v>0</v>
      </c>
    </row>
    <row r="75" spans="1:36" s="28" customFormat="1" ht="12.75">
      <c r="A75" s="27">
        <v>509390</v>
      </c>
      <c r="B75" s="26">
        <v>1804000</v>
      </c>
      <c r="C75" s="26" t="s">
        <v>398</v>
      </c>
      <c r="D75" s="28" t="s">
        <v>397</v>
      </c>
      <c r="E75" s="28" t="s">
        <v>398</v>
      </c>
      <c r="F75" s="28">
        <v>72364</v>
      </c>
      <c r="G75" s="28">
        <v>1909</v>
      </c>
      <c r="H75" s="28">
        <v>8707395100</v>
      </c>
      <c r="I75" s="29" t="s">
        <v>693</v>
      </c>
      <c r="J75" s="29" t="s">
        <v>0</v>
      </c>
      <c r="K75" s="30"/>
      <c r="L75" s="42">
        <v>3074.13</v>
      </c>
      <c r="M75" s="30" t="s">
        <v>702</v>
      </c>
      <c r="N75" s="31" t="s">
        <v>702</v>
      </c>
      <c r="O75" s="31"/>
      <c r="P75" s="32">
        <v>17.955439056356486</v>
      </c>
      <c r="Q75" s="29" t="str">
        <f t="shared" si="27"/>
        <v>NO</v>
      </c>
      <c r="R75" s="29" t="s">
        <v>0</v>
      </c>
      <c r="S75" s="31" t="s">
        <v>702</v>
      </c>
      <c r="T75" s="33">
        <v>20927</v>
      </c>
      <c r="U75" s="34">
        <v>16037.311554</v>
      </c>
      <c r="V75" s="35">
        <v>21677.226420299998</v>
      </c>
      <c r="W75" s="36">
        <v>70859</v>
      </c>
      <c r="X75" s="37">
        <f t="shared" si="14"/>
        <v>0</v>
      </c>
      <c r="Y75" s="37">
        <f t="shared" si="15"/>
        <v>0</v>
      </c>
      <c r="Z75" s="37">
        <f t="shared" si="16"/>
        <v>0</v>
      </c>
      <c r="AA75" s="37">
        <f t="shared" si="17"/>
        <v>0</v>
      </c>
      <c r="AB75" s="37">
        <f t="shared" si="18"/>
        <v>0</v>
      </c>
      <c r="AC75" s="37">
        <f t="shared" si="19"/>
        <v>0</v>
      </c>
      <c r="AD75" s="37">
        <f t="shared" si="20"/>
        <v>0</v>
      </c>
      <c r="AE75" s="37">
        <f t="shared" si="21"/>
        <v>0</v>
      </c>
      <c r="AF75" s="37">
        <f t="shared" si="22"/>
        <v>0</v>
      </c>
      <c r="AG75" s="37">
        <f t="shared" si="23"/>
        <v>0</v>
      </c>
      <c r="AH75" s="28">
        <f t="shared" si="24"/>
        <v>0</v>
      </c>
      <c r="AI75" s="28">
        <f t="shared" si="25"/>
        <v>0</v>
      </c>
      <c r="AJ75" s="28">
        <f t="shared" si="26"/>
        <v>0</v>
      </c>
    </row>
    <row r="76" spans="1:36" s="28" customFormat="1" ht="12.75">
      <c r="A76" s="27">
        <v>513260</v>
      </c>
      <c r="B76" s="26">
        <v>1805000</v>
      </c>
      <c r="C76" s="26" t="s">
        <v>562</v>
      </c>
      <c r="D76" s="28" t="s">
        <v>330</v>
      </c>
      <c r="E76" s="28" t="s">
        <v>562</v>
      </c>
      <c r="F76" s="28">
        <v>72384</v>
      </c>
      <c r="G76" s="28">
        <v>369</v>
      </c>
      <c r="H76" s="28">
        <v>8703432533</v>
      </c>
      <c r="I76" s="29">
        <v>8</v>
      </c>
      <c r="J76" s="29" t="s">
        <v>1</v>
      </c>
      <c r="K76" s="30" t="s">
        <v>700</v>
      </c>
      <c r="L76" s="42">
        <v>390.09</v>
      </c>
      <c r="M76" s="30" t="s">
        <v>700</v>
      </c>
      <c r="N76" s="31" t="s">
        <v>701</v>
      </c>
      <c r="O76" s="31"/>
      <c r="P76" s="32">
        <v>34.76635514018692</v>
      </c>
      <c r="Q76" s="29" t="str">
        <f t="shared" si="27"/>
        <v>YES</v>
      </c>
      <c r="R76" s="29" t="s">
        <v>1</v>
      </c>
      <c r="S76" s="31" t="s">
        <v>702</v>
      </c>
      <c r="T76" s="33">
        <v>4154</v>
      </c>
      <c r="U76" s="34">
        <v>1860.382458</v>
      </c>
      <c r="V76" s="35">
        <v>3232.5541961</v>
      </c>
      <c r="W76" s="36">
        <v>23924</v>
      </c>
      <c r="X76" s="37">
        <f t="shared" si="14"/>
        <v>1</v>
      </c>
      <c r="Y76" s="37">
        <f t="shared" si="15"/>
        <v>1</v>
      </c>
      <c r="Z76" s="37" t="str">
        <f t="shared" si="16"/>
        <v>ELIGIBLE</v>
      </c>
      <c r="AA76" s="37" t="str">
        <f t="shared" si="17"/>
        <v>OKAY</v>
      </c>
      <c r="AB76" s="37">
        <f t="shared" si="18"/>
        <v>1</v>
      </c>
      <c r="AC76" s="37">
        <f t="shared" si="19"/>
        <v>1</v>
      </c>
      <c r="AD76" s="37" t="str">
        <f t="shared" si="20"/>
        <v>CHECK</v>
      </c>
      <c r="AE76" s="37" t="str">
        <f t="shared" si="21"/>
        <v>SRSA</v>
      </c>
      <c r="AF76" s="37">
        <f t="shared" si="22"/>
        <v>0</v>
      </c>
      <c r="AG76" s="37">
        <f t="shared" si="23"/>
        <v>0</v>
      </c>
      <c r="AH76" s="28">
        <f t="shared" si="24"/>
        <v>0</v>
      </c>
      <c r="AI76" s="28">
        <f t="shared" si="25"/>
        <v>0</v>
      </c>
      <c r="AJ76" s="28">
        <f t="shared" si="26"/>
        <v>0</v>
      </c>
    </row>
    <row r="77" spans="1:36" s="28" customFormat="1" ht="12.75">
      <c r="A77" s="27">
        <v>507740</v>
      </c>
      <c r="B77" s="26">
        <v>1901000</v>
      </c>
      <c r="C77" s="26" t="s">
        <v>648</v>
      </c>
      <c r="D77" s="28" t="s">
        <v>333</v>
      </c>
      <c r="E77" s="28" t="s">
        <v>334</v>
      </c>
      <c r="F77" s="28">
        <v>72324</v>
      </c>
      <c r="G77" s="28">
        <v>180</v>
      </c>
      <c r="H77" s="28">
        <v>8705883338</v>
      </c>
      <c r="I77" s="29">
        <v>7</v>
      </c>
      <c r="J77" s="29" t="s">
        <v>1</v>
      </c>
      <c r="K77" s="30" t="s">
        <v>700</v>
      </c>
      <c r="L77" s="42">
        <v>742.21</v>
      </c>
      <c r="M77" s="30" t="s">
        <v>702</v>
      </c>
      <c r="N77" s="31" t="s">
        <v>702</v>
      </c>
      <c r="O77" s="31"/>
      <c r="P77" s="32">
        <v>20.042872454448016</v>
      </c>
      <c r="Q77" s="29" t="str">
        <f t="shared" si="27"/>
        <v>YES</v>
      </c>
      <c r="R77" s="29" t="s">
        <v>1</v>
      </c>
      <c r="S77" s="31" t="s">
        <v>701</v>
      </c>
      <c r="T77" s="33">
        <v>6283</v>
      </c>
      <c r="U77" s="34">
        <v>3489.914538</v>
      </c>
      <c r="V77" s="35">
        <v>6159.1652933</v>
      </c>
      <c r="W77" s="36">
        <v>26568</v>
      </c>
      <c r="X77" s="37">
        <f t="shared" si="14"/>
        <v>1</v>
      </c>
      <c r="Y77" s="37">
        <f t="shared" si="15"/>
        <v>0</v>
      </c>
      <c r="Z77" s="37">
        <f t="shared" si="16"/>
        <v>0</v>
      </c>
      <c r="AA77" s="37">
        <f t="shared" si="17"/>
        <v>0</v>
      </c>
      <c r="AB77" s="37">
        <f t="shared" si="18"/>
        <v>1</v>
      </c>
      <c r="AC77" s="37">
        <f t="shared" si="19"/>
        <v>1</v>
      </c>
      <c r="AD77" s="37" t="str">
        <f t="shared" si="20"/>
        <v>CHECK</v>
      </c>
      <c r="AE77" s="37">
        <f t="shared" si="21"/>
        <v>0</v>
      </c>
      <c r="AF77" s="37" t="str">
        <f t="shared" si="22"/>
        <v>RLISP</v>
      </c>
      <c r="AG77" s="37">
        <f t="shared" si="23"/>
        <v>0</v>
      </c>
      <c r="AH77" s="28">
        <f t="shared" si="24"/>
        <v>0</v>
      </c>
      <c r="AI77" s="28">
        <f t="shared" si="25"/>
        <v>0</v>
      </c>
      <c r="AJ77" s="28">
        <f t="shared" si="26"/>
        <v>0</v>
      </c>
    </row>
    <row r="78" spans="1:36" s="28" customFormat="1" ht="12.75">
      <c r="A78" s="27">
        <v>511250</v>
      </c>
      <c r="B78" s="26">
        <v>1903000</v>
      </c>
      <c r="C78" s="26" t="s">
        <v>478</v>
      </c>
      <c r="D78" s="28" t="s">
        <v>477</v>
      </c>
      <c r="E78" s="28" t="s">
        <v>478</v>
      </c>
      <c r="F78" s="28">
        <v>72373</v>
      </c>
      <c r="G78" s="28">
        <v>861</v>
      </c>
      <c r="H78" s="28">
        <v>8707552742</v>
      </c>
      <c r="I78" s="29">
        <v>7</v>
      </c>
      <c r="J78" s="29" t="s">
        <v>1</v>
      </c>
      <c r="K78" s="30" t="s">
        <v>700</v>
      </c>
      <c r="L78" s="42">
        <v>391.81</v>
      </c>
      <c r="M78" s="30" t="s">
        <v>700</v>
      </c>
      <c r="N78" s="31" t="s">
        <v>701</v>
      </c>
      <c r="O78" s="31"/>
      <c r="P78" s="32">
        <v>48.18481848184818</v>
      </c>
      <c r="Q78" s="29" t="str">
        <f t="shared" si="27"/>
        <v>YES</v>
      </c>
      <c r="R78" s="29" t="s">
        <v>1</v>
      </c>
      <c r="S78" s="31" t="s">
        <v>702</v>
      </c>
      <c r="T78" s="33">
        <v>4441</v>
      </c>
      <c r="U78" s="34">
        <v>1959.964974</v>
      </c>
      <c r="V78" s="35">
        <v>3405.7785083</v>
      </c>
      <c r="W78" s="36">
        <v>36113</v>
      </c>
      <c r="X78" s="37">
        <f t="shared" si="14"/>
        <v>1</v>
      </c>
      <c r="Y78" s="37">
        <f t="shared" si="15"/>
        <v>1</v>
      </c>
      <c r="Z78" s="37" t="str">
        <f t="shared" si="16"/>
        <v>ELIGIBLE</v>
      </c>
      <c r="AA78" s="37" t="str">
        <f t="shared" si="17"/>
        <v>OKAY</v>
      </c>
      <c r="AB78" s="37">
        <f t="shared" si="18"/>
        <v>1</v>
      </c>
      <c r="AC78" s="37">
        <f t="shared" si="19"/>
        <v>1</v>
      </c>
      <c r="AD78" s="37" t="str">
        <f t="shared" si="20"/>
        <v>CHECK</v>
      </c>
      <c r="AE78" s="37" t="str">
        <f t="shared" si="21"/>
        <v>SRSA</v>
      </c>
      <c r="AF78" s="37">
        <f t="shared" si="22"/>
        <v>0</v>
      </c>
      <c r="AG78" s="37">
        <f t="shared" si="23"/>
        <v>0</v>
      </c>
      <c r="AH78" s="28">
        <f t="shared" si="24"/>
        <v>0</v>
      </c>
      <c r="AI78" s="28">
        <f t="shared" si="25"/>
        <v>0</v>
      </c>
      <c r="AJ78" s="28">
        <f t="shared" si="26"/>
        <v>0</v>
      </c>
    </row>
    <row r="79" spans="1:36" s="28" customFormat="1" ht="12.75">
      <c r="A79" s="27">
        <v>514430</v>
      </c>
      <c r="B79" s="26">
        <v>1905000</v>
      </c>
      <c r="C79" s="26" t="s">
        <v>686</v>
      </c>
      <c r="D79" s="28" t="s">
        <v>602</v>
      </c>
      <c r="E79" s="28" t="s">
        <v>603</v>
      </c>
      <c r="F79" s="28">
        <v>72396</v>
      </c>
      <c r="G79" s="28">
        <v>69</v>
      </c>
      <c r="H79" s="28">
        <v>8702385000</v>
      </c>
      <c r="I79" s="29">
        <v>6</v>
      </c>
      <c r="J79" s="29" t="s">
        <v>0</v>
      </c>
      <c r="K79" s="30"/>
      <c r="L79" s="42">
        <v>2739.51</v>
      </c>
      <c r="M79" s="30" t="s">
        <v>702</v>
      </c>
      <c r="N79" s="31" t="s">
        <v>702</v>
      </c>
      <c r="O79" s="31"/>
      <c r="P79" s="32">
        <v>25.479063165365506</v>
      </c>
      <c r="Q79" s="29" t="str">
        <f t="shared" si="27"/>
        <v>YES</v>
      </c>
      <c r="R79" s="29" t="s">
        <v>1</v>
      </c>
      <c r="S79" s="31" t="s">
        <v>701</v>
      </c>
      <c r="T79" s="33">
        <v>19644</v>
      </c>
      <c r="U79" s="34">
        <v>12701.297268</v>
      </c>
      <c r="V79" s="35">
        <v>17192.9141718</v>
      </c>
      <c r="W79" s="36">
        <v>100729</v>
      </c>
      <c r="X79" s="37">
        <f t="shared" si="14"/>
        <v>0</v>
      </c>
      <c r="Y79" s="37">
        <f t="shared" si="15"/>
        <v>0</v>
      </c>
      <c r="Z79" s="37">
        <f t="shared" si="16"/>
        <v>0</v>
      </c>
      <c r="AA79" s="37">
        <f t="shared" si="17"/>
        <v>0</v>
      </c>
      <c r="AB79" s="37">
        <f t="shared" si="18"/>
        <v>1</v>
      </c>
      <c r="AC79" s="37">
        <f t="shared" si="19"/>
        <v>1</v>
      </c>
      <c r="AD79" s="37" t="str">
        <f t="shared" si="20"/>
        <v>CHECK</v>
      </c>
      <c r="AE79" s="37">
        <f t="shared" si="21"/>
        <v>0</v>
      </c>
      <c r="AF79" s="37" t="str">
        <f t="shared" si="22"/>
        <v>RLISP</v>
      </c>
      <c r="AG79" s="37">
        <f t="shared" si="23"/>
        <v>0</v>
      </c>
      <c r="AH79" s="28">
        <f t="shared" si="24"/>
        <v>0</v>
      </c>
      <c r="AI79" s="28">
        <f t="shared" si="25"/>
        <v>0</v>
      </c>
      <c r="AJ79" s="28">
        <f t="shared" si="26"/>
        <v>0</v>
      </c>
    </row>
    <row r="80" spans="1:36" s="28" customFormat="1" ht="12.75">
      <c r="A80" s="27">
        <v>503990</v>
      </c>
      <c r="B80" s="26">
        <v>2001000</v>
      </c>
      <c r="C80" s="26" t="s">
        <v>169</v>
      </c>
      <c r="D80" s="28" t="s">
        <v>168</v>
      </c>
      <c r="E80" s="28" t="s">
        <v>169</v>
      </c>
      <c r="F80" s="28">
        <v>71725</v>
      </c>
      <c r="G80" s="28">
        <v>16</v>
      </c>
      <c r="H80" s="28">
        <v>8702542231</v>
      </c>
      <c r="I80" s="29">
        <v>7</v>
      </c>
      <c r="J80" s="29" t="s">
        <v>1</v>
      </c>
      <c r="K80" s="30" t="s">
        <v>700</v>
      </c>
      <c r="L80" s="42">
        <v>124.87</v>
      </c>
      <c r="M80" s="30" t="s">
        <v>700</v>
      </c>
      <c r="N80" s="31" t="s">
        <v>701</v>
      </c>
      <c r="O80" s="31"/>
      <c r="P80" s="32">
        <v>28.915662650602407</v>
      </c>
      <c r="Q80" s="29" t="str">
        <f t="shared" si="27"/>
        <v>YES</v>
      </c>
      <c r="R80" s="29" t="s">
        <v>1</v>
      </c>
      <c r="S80" s="31" t="s">
        <v>702</v>
      </c>
      <c r="T80" s="33">
        <v>1059</v>
      </c>
      <c r="U80" s="34">
        <v>529.597926</v>
      </c>
      <c r="V80" s="35">
        <v>920.8292967</v>
      </c>
      <c r="W80" s="36">
        <v>6248</v>
      </c>
      <c r="X80" s="37">
        <f t="shared" si="14"/>
        <v>1</v>
      </c>
      <c r="Y80" s="37">
        <f t="shared" si="15"/>
        <v>1</v>
      </c>
      <c r="Z80" s="37" t="str">
        <f t="shared" si="16"/>
        <v>ELIGIBLE</v>
      </c>
      <c r="AA80" s="37" t="str">
        <f t="shared" si="17"/>
        <v>OKAY</v>
      </c>
      <c r="AB80" s="37">
        <f t="shared" si="18"/>
        <v>1</v>
      </c>
      <c r="AC80" s="37">
        <f t="shared" si="19"/>
        <v>1</v>
      </c>
      <c r="AD80" s="37" t="str">
        <f t="shared" si="20"/>
        <v>CHECK</v>
      </c>
      <c r="AE80" s="37" t="str">
        <f t="shared" si="21"/>
        <v>SRSA</v>
      </c>
      <c r="AF80" s="37">
        <f t="shared" si="22"/>
        <v>0</v>
      </c>
      <c r="AG80" s="37">
        <f t="shared" si="23"/>
        <v>0</v>
      </c>
      <c r="AH80" s="28">
        <f t="shared" si="24"/>
        <v>0</v>
      </c>
      <c r="AI80" s="28">
        <f t="shared" si="25"/>
        <v>0</v>
      </c>
      <c r="AJ80" s="28">
        <f t="shared" si="26"/>
        <v>0</v>
      </c>
    </row>
    <row r="81" spans="1:36" s="28" customFormat="1" ht="12.75">
      <c r="A81" s="27">
        <v>506210</v>
      </c>
      <c r="B81" s="26">
        <v>2002000</v>
      </c>
      <c r="C81" s="26" t="s">
        <v>267</v>
      </c>
      <c r="D81" s="28" t="s">
        <v>266</v>
      </c>
      <c r="E81" s="28" t="s">
        <v>267</v>
      </c>
      <c r="F81" s="28">
        <v>71742</v>
      </c>
      <c r="G81" s="28">
        <v>722</v>
      </c>
      <c r="H81" s="28">
        <v>8703523005</v>
      </c>
      <c r="I81" s="29">
        <v>6</v>
      </c>
      <c r="J81" s="29" t="s">
        <v>0</v>
      </c>
      <c r="K81" s="30"/>
      <c r="L81" s="42">
        <v>1175.94</v>
      </c>
      <c r="M81" s="30" t="s">
        <v>702</v>
      </c>
      <c r="N81" s="31" t="s">
        <v>702</v>
      </c>
      <c r="O81" s="31"/>
      <c r="P81" s="32">
        <v>26.505016722408026</v>
      </c>
      <c r="Q81" s="29" t="str">
        <f t="shared" si="27"/>
        <v>YES</v>
      </c>
      <c r="R81" s="29" t="s">
        <v>1</v>
      </c>
      <c r="S81" s="31" t="s">
        <v>701</v>
      </c>
      <c r="T81" s="33">
        <v>8788</v>
      </c>
      <c r="U81" s="34">
        <v>5771.25945</v>
      </c>
      <c r="V81" s="35">
        <v>7821.616738199999</v>
      </c>
      <c r="W81" s="36">
        <v>44729</v>
      </c>
      <c r="X81" s="37">
        <f t="shared" si="14"/>
        <v>0</v>
      </c>
      <c r="Y81" s="37">
        <f t="shared" si="15"/>
        <v>0</v>
      </c>
      <c r="Z81" s="37">
        <f t="shared" si="16"/>
        <v>0</v>
      </c>
      <c r="AA81" s="37">
        <f t="shared" si="17"/>
        <v>0</v>
      </c>
      <c r="AB81" s="37">
        <f t="shared" si="18"/>
        <v>1</v>
      </c>
      <c r="AC81" s="37">
        <f t="shared" si="19"/>
        <v>1</v>
      </c>
      <c r="AD81" s="37" t="str">
        <f t="shared" si="20"/>
        <v>CHECK</v>
      </c>
      <c r="AE81" s="37">
        <f t="shared" si="21"/>
        <v>0</v>
      </c>
      <c r="AF81" s="37" t="str">
        <f t="shared" si="22"/>
        <v>RLISP</v>
      </c>
      <c r="AG81" s="37">
        <f t="shared" si="23"/>
        <v>0</v>
      </c>
      <c r="AH81" s="28">
        <f t="shared" si="24"/>
        <v>0</v>
      </c>
      <c r="AI81" s="28">
        <f t="shared" si="25"/>
        <v>0</v>
      </c>
      <c r="AJ81" s="28">
        <f t="shared" si="26"/>
        <v>0</v>
      </c>
    </row>
    <row r="82" spans="1:36" s="28" customFormat="1" ht="12.75">
      <c r="A82" s="27">
        <v>512600</v>
      </c>
      <c r="B82" s="26">
        <v>2003000</v>
      </c>
      <c r="C82" s="26" t="s">
        <v>537</v>
      </c>
      <c r="D82" s="28" t="s">
        <v>536</v>
      </c>
      <c r="E82" s="28" t="s">
        <v>537</v>
      </c>
      <c r="F82" s="28">
        <v>71763</v>
      </c>
      <c r="G82" s="28">
        <v>37</v>
      </c>
      <c r="H82" s="28">
        <v>8706782243</v>
      </c>
      <c r="I82" s="29">
        <v>7</v>
      </c>
      <c r="J82" s="29" t="s">
        <v>1</v>
      </c>
      <c r="K82" s="30" t="s">
        <v>700</v>
      </c>
      <c r="L82" s="42">
        <v>264.36</v>
      </c>
      <c r="M82" s="30" t="s">
        <v>700</v>
      </c>
      <c r="N82" s="31" t="s">
        <v>701</v>
      </c>
      <c r="O82" s="31"/>
      <c r="P82" s="32">
        <v>27.480916030534353</v>
      </c>
      <c r="Q82" s="29" t="str">
        <f t="shared" si="27"/>
        <v>YES</v>
      </c>
      <c r="R82" s="29" t="s">
        <v>1</v>
      </c>
      <c r="S82" s="31" t="s">
        <v>702</v>
      </c>
      <c r="T82" s="33">
        <v>2179</v>
      </c>
      <c r="U82" s="34">
        <v>1231.202016</v>
      </c>
      <c r="V82" s="35">
        <v>2139.5005872</v>
      </c>
      <c r="W82" s="36">
        <v>14118</v>
      </c>
      <c r="X82" s="37">
        <f t="shared" si="14"/>
        <v>1</v>
      </c>
      <c r="Y82" s="37">
        <f t="shared" si="15"/>
        <v>1</v>
      </c>
      <c r="Z82" s="37" t="str">
        <f t="shared" si="16"/>
        <v>ELIGIBLE</v>
      </c>
      <c r="AA82" s="37" t="str">
        <f t="shared" si="17"/>
        <v>OKAY</v>
      </c>
      <c r="AB82" s="37">
        <f t="shared" si="18"/>
        <v>1</v>
      </c>
      <c r="AC82" s="37">
        <f t="shared" si="19"/>
        <v>1</v>
      </c>
      <c r="AD82" s="37" t="str">
        <f t="shared" si="20"/>
        <v>CHECK</v>
      </c>
      <c r="AE82" s="37" t="str">
        <f t="shared" si="21"/>
        <v>SRSA</v>
      </c>
      <c r="AF82" s="37">
        <f t="shared" si="22"/>
        <v>0</v>
      </c>
      <c r="AG82" s="37">
        <f t="shared" si="23"/>
        <v>0</v>
      </c>
      <c r="AH82" s="28">
        <f t="shared" si="24"/>
        <v>0</v>
      </c>
      <c r="AI82" s="28">
        <f t="shared" si="25"/>
        <v>0</v>
      </c>
      <c r="AJ82" s="28">
        <f t="shared" si="26"/>
        <v>0</v>
      </c>
    </row>
    <row r="83" spans="1:36" s="28" customFormat="1" ht="12.75">
      <c r="A83" s="27">
        <v>502460</v>
      </c>
      <c r="B83" s="26">
        <v>2101000</v>
      </c>
      <c r="C83" s="26" t="s">
        <v>101</v>
      </c>
      <c r="D83" s="28" t="s">
        <v>100</v>
      </c>
      <c r="E83" s="28" t="s">
        <v>101</v>
      </c>
      <c r="F83" s="28">
        <v>71630</v>
      </c>
      <c r="G83" s="28">
        <v>248</v>
      </c>
      <c r="H83" s="28">
        <v>8708772491</v>
      </c>
      <c r="I83" s="29">
        <v>7</v>
      </c>
      <c r="J83" s="29" t="s">
        <v>1</v>
      </c>
      <c r="K83" s="30" t="s">
        <v>700</v>
      </c>
      <c r="L83" s="42">
        <v>110.5</v>
      </c>
      <c r="M83" s="30" t="s">
        <v>700</v>
      </c>
      <c r="N83" s="31" t="s">
        <v>701</v>
      </c>
      <c r="O83" s="31"/>
      <c r="P83" s="32">
        <v>37.69230769230769</v>
      </c>
      <c r="Q83" s="29" t="str">
        <f t="shared" si="27"/>
        <v>YES</v>
      </c>
      <c r="R83" s="29" t="s">
        <v>1</v>
      </c>
      <c r="S83" s="31" t="s">
        <v>702</v>
      </c>
      <c r="T83" s="33">
        <v>1272</v>
      </c>
      <c r="U83" s="34">
        <v>602.021574</v>
      </c>
      <c r="V83" s="35">
        <v>1062.6491885</v>
      </c>
      <c r="W83" s="36">
        <v>6485</v>
      </c>
      <c r="X83" s="37">
        <f t="shared" si="14"/>
        <v>1</v>
      </c>
      <c r="Y83" s="37">
        <f t="shared" si="15"/>
        <v>1</v>
      </c>
      <c r="Z83" s="37" t="str">
        <f t="shared" si="16"/>
        <v>ELIGIBLE</v>
      </c>
      <c r="AA83" s="37" t="str">
        <f t="shared" si="17"/>
        <v>OKAY</v>
      </c>
      <c r="AB83" s="37">
        <f t="shared" si="18"/>
        <v>1</v>
      </c>
      <c r="AC83" s="37">
        <f t="shared" si="19"/>
        <v>1</v>
      </c>
      <c r="AD83" s="37" t="str">
        <f t="shared" si="20"/>
        <v>CHECK</v>
      </c>
      <c r="AE83" s="37" t="str">
        <f t="shared" si="21"/>
        <v>SRSA</v>
      </c>
      <c r="AF83" s="37">
        <f t="shared" si="22"/>
        <v>0</v>
      </c>
      <c r="AG83" s="37">
        <f t="shared" si="23"/>
        <v>0</v>
      </c>
      <c r="AH83" s="28">
        <f t="shared" si="24"/>
        <v>0</v>
      </c>
      <c r="AI83" s="28">
        <f t="shared" si="25"/>
        <v>0</v>
      </c>
      <c r="AJ83" s="28">
        <f t="shared" si="26"/>
        <v>0</v>
      </c>
    </row>
    <row r="84" spans="1:36" s="28" customFormat="1" ht="12.75">
      <c r="A84" s="27">
        <v>505110</v>
      </c>
      <c r="B84" s="26">
        <v>2102000</v>
      </c>
      <c r="C84" s="26" t="s">
        <v>633</v>
      </c>
      <c r="D84" s="28" t="s">
        <v>220</v>
      </c>
      <c r="E84" s="28" t="s">
        <v>221</v>
      </c>
      <c r="F84" s="28">
        <v>71666</v>
      </c>
      <c r="G84" s="28">
        <v>41</v>
      </c>
      <c r="H84" s="28">
        <v>8706443800</v>
      </c>
      <c r="I84" s="29">
        <v>7</v>
      </c>
      <c r="J84" s="29" t="s">
        <v>1</v>
      </c>
      <c r="K84" s="30" t="s">
        <v>700</v>
      </c>
      <c r="L84" s="42">
        <v>233.58</v>
      </c>
      <c r="M84" s="30" t="s">
        <v>700</v>
      </c>
      <c r="N84" s="31" t="s">
        <v>701</v>
      </c>
      <c r="O84" s="31"/>
      <c r="P84" s="32">
        <v>26.875</v>
      </c>
      <c r="Q84" s="29" t="str">
        <f t="shared" si="27"/>
        <v>YES</v>
      </c>
      <c r="R84" s="29" t="s">
        <v>1</v>
      </c>
      <c r="S84" s="31" t="s">
        <v>702</v>
      </c>
      <c r="T84" s="33">
        <v>1998</v>
      </c>
      <c r="U84" s="34">
        <v>1163.304846</v>
      </c>
      <c r="V84" s="35">
        <v>2021.9840107</v>
      </c>
      <c r="W84" s="36">
        <v>11517</v>
      </c>
      <c r="X84" s="37">
        <f t="shared" si="14"/>
        <v>1</v>
      </c>
      <c r="Y84" s="37">
        <f t="shared" si="15"/>
        <v>1</v>
      </c>
      <c r="Z84" s="37" t="str">
        <f t="shared" si="16"/>
        <v>ELIGIBLE</v>
      </c>
      <c r="AA84" s="37" t="str">
        <f t="shared" si="17"/>
        <v>OKAY</v>
      </c>
      <c r="AB84" s="37">
        <f t="shared" si="18"/>
        <v>1</v>
      </c>
      <c r="AC84" s="37">
        <f t="shared" si="19"/>
        <v>1</v>
      </c>
      <c r="AD84" s="37" t="str">
        <f t="shared" si="20"/>
        <v>CHECK</v>
      </c>
      <c r="AE84" s="37" t="str">
        <f t="shared" si="21"/>
        <v>SRSA</v>
      </c>
      <c r="AF84" s="37">
        <f t="shared" si="22"/>
        <v>0</v>
      </c>
      <c r="AG84" s="37">
        <f t="shared" si="23"/>
        <v>0</v>
      </c>
      <c r="AH84" s="28">
        <f t="shared" si="24"/>
        <v>0</v>
      </c>
      <c r="AI84" s="28">
        <f t="shared" si="25"/>
        <v>0</v>
      </c>
      <c r="AJ84" s="28">
        <f t="shared" si="26"/>
        <v>0</v>
      </c>
    </row>
    <row r="85" spans="1:36" s="28" customFormat="1" ht="12.75">
      <c r="A85" s="27">
        <v>505500</v>
      </c>
      <c r="B85" s="26">
        <v>2104000</v>
      </c>
      <c r="C85" s="26" t="s">
        <v>236</v>
      </c>
      <c r="D85" s="28" t="s">
        <v>235</v>
      </c>
      <c r="E85" s="28" t="s">
        <v>236</v>
      </c>
      <c r="F85" s="28">
        <v>71639</v>
      </c>
      <c r="G85" s="28" t="s">
        <v>54</v>
      </c>
      <c r="H85" s="28">
        <v>8703824571</v>
      </c>
      <c r="I85" s="29">
        <v>6</v>
      </c>
      <c r="J85" s="29" t="s">
        <v>0</v>
      </c>
      <c r="K85" s="30"/>
      <c r="L85" s="42">
        <v>1635.76</v>
      </c>
      <c r="M85" s="30" t="s">
        <v>702</v>
      </c>
      <c r="N85" s="31" t="s">
        <v>702</v>
      </c>
      <c r="O85" s="31"/>
      <c r="P85" s="32">
        <v>31.19358074222668</v>
      </c>
      <c r="Q85" s="29" t="str">
        <f t="shared" si="27"/>
        <v>YES</v>
      </c>
      <c r="R85" s="29" t="s">
        <v>1</v>
      </c>
      <c r="S85" s="31" t="s">
        <v>701</v>
      </c>
      <c r="T85" s="33">
        <v>14834</v>
      </c>
      <c r="U85" s="34">
        <v>7663.327254</v>
      </c>
      <c r="V85" s="35">
        <v>13333.3731445</v>
      </c>
      <c r="W85" s="36">
        <v>82184</v>
      </c>
      <c r="X85" s="37">
        <f t="shared" si="14"/>
        <v>0</v>
      </c>
      <c r="Y85" s="37">
        <f t="shared" si="15"/>
        <v>0</v>
      </c>
      <c r="Z85" s="37">
        <f t="shared" si="16"/>
        <v>0</v>
      </c>
      <c r="AA85" s="37">
        <f t="shared" si="17"/>
        <v>0</v>
      </c>
      <c r="AB85" s="37">
        <f t="shared" si="18"/>
        <v>1</v>
      </c>
      <c r="AC85" s="37">
        <f t="shared" si="19"/>
        <v>1</v>
      </c>
      <c r="AD85" s="37" t="str">
        <f t="shared" si="20"/>
        <v>CHECK</v>
      </c>
      <c r="AE85" s="37">
        <f t="shared" si="21"/>
        <v>0</v>
      </c>
      <c r="AF85" s="37" t="str">
        <f t="shared" si="22"/>
        <v>RLISP</v>
      </c>
      <c r="AG85" s="37">
        <f t="shared" si="23"/>
        <v>0</v>
      </c>
      <c r="AH85" s="28">
        <f t="shared" si="24"/>
        <v>0</v>
      </c>
      <c r="AI85" s="28">
        <f t="shared" si="25"/>
        <v>0</v>
      </c>
      <c r="AJ85" s="28">
        <f t="shared" si="26"/>
        <v>0</v>
      </c>
    </row>
    <row r="86" spans="1:36" s="28" customFormat="1" ht="12.75">
      <c r="A86" s="27">
        <v>509630</v>
      </c>
      <c r="B86" s="26">
        <v>2105000</v>
      </c>
      <c r="C86" s="26" t="s">
        <v>414</v>
      </c>
      <c r="D86" s="28" t="s">
        <v>413</v>
      </c>
      <c r="E86" s="28" t="s">
        <v>414</v>
      </c>
      <c r="F86" s="28">
        <v>71654</v>
      </c>
      <c r="G86" s="28">
        <v>767</v>
      </c>
      <c r="H86" s="28">
        <v>8702223670</v>
      </c>
      <c r="I86" s="29">
        <v>6</v>
      </c>
      <c r="J86" s="29" t="s">
        <v>0</v>
      </c>
      <c r="K86" s="30"/>
      <c r="L86" s="42">
        <v>1155.16</v>
      </c>
      <c r="M86" s="30" t="s">
        <v>702</v>
      </c>
      <c r="N86" s="31" t="s">
        <v>702</v>
      </c>
      <c r="O86" s="31"/>
      <c r="P86" s="32">
        <v>34.06766325727774</v>
      </c>
      <c r="Q86" s="29" t="str">
        <f t="shared" si="27"/>
        <v>YES</v>
      </c>
      <c r="R86" s="29" t="s">
        <v>1</v>
      </c>
      <c r="S86" s="31" t="s">
        <v>701</v>
      </c>
      <c r="T86" s="33">
        <v>9853</v>
      </c>
      <c r="U86" s="34">
        <v>5694.309324</v>
      </c>
      <c r="V86" s="35">
        <v>9895.1902158</v>
      </c>
      <c r="W86" s="36">
        <v>57742</v>
      </c>
      <c r="X86" s="37">
        <f t="shared" si="14"/>
        <v>0</v>
      </c>
      <c r="Y86" s="37">
        <f t="shared" si="15"/>
        <v>0</v>
      </c>
      <c r="Z86" s="37">
        <f t="shared" si="16"/>
        <v>0</v>
      </c>
      <c r="AA86" s="37">
        <f t="shared" si="17"/>
        <v>0</v>
      </c>
      <c r="AB86" s="37">
        <f t="shared" si="18"/>
        <v>1</v>
      </c>
      <c r="AC86" s="37">
        <f t="shared" si="19"/>
        <v>1</v>
      </c>
      <c r="AD86" s="37" t="str">
        <f t="shared" si="20"/>
        <v>CHECK</v>
      </c>
      <c r="AE86" s="37">
        <f t="shared" si="21"/>
        <v>0</v>
      </c>
      <c r="AF86" s="37" t="str">
        <f t="shared" si="22"/>
        <v>RLISP</v>
      </c>
      <c r="AG86" s="37">
        <f t="shared" si="23"/>
        <v>0</v>
      </c>
      <c r="AH86" s="28">
        <f t="shared" si="24"/>
        <v>0</v>
      </c>
      <c r="AI86" s="28">
        <f t="shared" si="25"/>
        <v>0</v>
      </c>
      <c r="AJ86" s="28">
        <f t="shared" si="26"/>
        <v>0</v>
      </c>
    </row>
    <row r="87" spans="1:36" s="28" customFormat="1" ht="12.75">
      <c r="A87" s="27">
        <v>505470</v>
      </c>
      <c r="B87" s="26">
        <v>2202000</v>
      </c>
      <c r="C87" s="26" t="s">
        <v>635</v>
      </c>
      <c r="D87" s="28" t="s">
        <v>233</v>
      </c>
      <c r="E87" s="28" t="s">
        <v>234</v>
      </c>
      <c r="F87" s="28">
        <v>71655</v>
      </c>
      <c r="G87" s="28">
        <v>9765</v>
      </c>
      <c r="H87" s="28">
        <v>8703675369</v>
      </c>
      <c r="I87" s="29">
        <v>6</v>
      </c>
      <c r="J87" s="29" t="s">
        <v>0</v>
      </c>
      <c r="K87" s="30"/>
      <c r="L87" s="42">
        <v>1036.33</v>
      </c>
      <c r="M87" s="30" t="s">
        <v>702</v>
      </c>
      <c r="N87" s="31" t="s">
        <v>702</v>
      </c>
      <c r="O87" s="31"/>
      <c r="P87" s="32">
        <v>18.18980667838313</v>
      </c>
      <c r="Q87" s="29" t="str">
        <f t="shared" si="27"/>
        <v>NO</v>
      </c>
      <c r="R87" s="29" t="s">
        <v>1</v>
      </c>
      <c r="S87" s="31" t="s">
        <v>702</v>
      </c>
      <c r="T87" s="33">
        <v>8204</v>
      </c>
      <c r="U87" s="34">
        <v>4983.652278</v>
      </c>
      <c r="V87" s="35">
        <v>8739.3277661</v>
      </c>
      <c r="W87" s="36">
        <v>31072</v>
      </c>
      <c r="X87" s="37">
        <f t="shared" si="14"/>
        <v>0</v>
      </c>
      <c r="Y87" s="37">
        <f t="shared" si="15"/>
        <v>0</v>
      </c>
      <c r="Z87" s="37">
        <f t="shared" si="16"/>
        <v>0</v>
      </c>
      <c r="AA87" s="37">
        <f t="shared" si="17"/>
        <v>0</v>
      </c>
      <c r="AB87" s="37">
        <f t="shared" si="18"/>
        <v>0</v>
      </c>
      <c r="AC87" s="37">
        <f t="shared" si="19"/>
        <v>1</v>
      </c>
      <c r="AD87" s="37">
        <f t="shared" si="20"/>
        <v>0</v>
      </c>
      <c r="AE87" s="37">
        <f t="shared" si="21"/>
        <v>0</v>
      </c>
      <c r="AF87" s="37">
        <f t="shared" si="22"/>
        <v>0</v>
      </c>
      <c r="AG87" s="37">
        <f t="shared" si="23"/>
        <v>0</v>
      </c>
      <c r="AH87" s="28">
        <f t="shared" si="24"/>
        <v>0</v>
      </c>
      <c r="AI87" s="28">
        <f t="shared" si="25"/>
        <v>0</v>
      </c>
      <c r="AJ87" s="28">
        <f t="shared" si="26"/>
        <v>0</v>
      </c>
    </row>
    <row r="88" spans="1:36" s="28" customFormat="1" ht="12.75">
      <c r="A88" s="27">
        <v>509840</v>
      </c>
      <c r="B88" s="26">
        <v>2203000</v>
      </c>
      <c r="C88" s="26" t="s">
        <v>234</v>
      </c>
      <c r="D88" s="28" t="s">
        <v>424</v>
      </c>
      <c r="E88" s="28" t="s">
        <v>234</v>
      </c>
      <c r="F88" s="28">
        <v>71655</v>
      </c>
      <c r="G88" s="28">
        <v>5733</v>
      </c>
      <c r="H88" s="28">
        <v>8703674000</v>
      </c>
      <c r="I88" s="29">
        <v>6</v>
      </c>
      <c r="J88" s="29" t="s">
        <v>0</v>
      </c>
      <c r="K88" s="30"/>
      <c r="L88" s="42">
        <v>2070.42</v>
      </c>
      <c r="M88" s="30" t="s">
        <v>702</v>
      </c>
      <c r="N88" s="31" t="s">
        <v>702</v>
      </c>
      <c r="O88" s="31"/>
      <c r="P88" s="32">
        <v>27.77264325323475</v>
      </c>
      <c r="Q88" s="29" t="str">
        <f t="shared" si="27"/>
        <v>YES</v>
      </c>
      <c r="R88" s="29" t="s">
        <v>1</v>
      </c>
      <c r="S88" s="31" t="s">
        <v>701</v>
      </c>
      <c r="T88" s="33">
        <v>14535</v>
      </c>
      <c r="U88" s="34">
        <v>9424.127196</v>
      </c>
      <c r="V88" s="35">
        <v>12934.342811999999</v>
      </c>
      <c r="W88" s="36">
        <v>82689</v>
      </c>
      <c r="X88" s="37">
        <f t="shared" si="14"/>
        <v>0</v>
      </c>
      <c r="Y88" s="37">
        <f t="shared" si="15"/>
        <v>0</v>
      </c>
      <c r="Z88" s="37">
        <f t="shared" si="16"/>
        <v>0</v>
      </c>
      <c r="AA88" s="37">
        <f t="shared" si="17"/>
        <v>0</v>
      </c>
      <c r="AB88" s="37">
        <f t="shared" si="18"/>
        <v>1</v>
      </c>
      <c r="AC88" s="37">
        <f t="shared" si="19"/>
        <v>1</v>
      </c>
      <c r="AD88" s="37" t="str">
        <f t="shared" si="20"/>
        <v>CHECK</v>
      </c>
      <c r="AE88" s="37">
        <f t="shared" si="21"/>
        <v>0</v>
      </c>
      <c r="AF88" s="37" t="str">
        <f t="shared" si="22"/>
        <v>RLISP</v>
      </c>
      <c r="AG88" s="37">
        <f t="shared" si="23"/>
        <v>0</v>
      </c>
      <c r="AH88" s="28">
        <f t="shared" si="24"/>
        <v>0</v>
      </c>
      <c r="AI88" s="28">
        <f t="shared" si="25"/>
        <v>0</v>
      </c>
      <c r="AJ88" s="28">
        <f t="shared" si="26"/>
        <v>0</v>
      </c>
    </row>
    <row r="89" spans="1:36" s="28" customFormat="1" ht="12.75">
      <c r="A89" s="27">
        <v>504590</v>
      </c>
      <c r="B89" s="26">
        <v>2301000</v>
      </c>
      <c r="C89" s="26" t="s">
        <v>191</v>
      </c>
      <c r="D89" s="28" t="s">
        <v>190</v>
      </c>
      <c r="E89" s="28" t="s">
        <v>191</v>
      </c>
      <c r="F89" s="28">
        <v>72032</v>
      </c>
      <c r="G89" s="28">
        <v>3750</v>
      </c>
      <c r="H89" s="28">
        <v>5014504800</v>
      </c>
      <c r="I89" s="29">
        <v>2</v>
      </c>
      <c r="J89" s="29" t="s">
        <v>0</v>
      </c>
      <c r="K89" s="30"/>
      <c r="L89" s="42">
        <v>7656.18</v>
      </c>
      <c r="M89" s="30" t="s">
        <v>702</v>
      </c>
      <c r="N89" s="31" t="s">
        <v>702</v>
      </c>
      <c r="O89" s="31"/>
      <c r="P89" s="32">
        <v>10.822356710573159</v>
      </c>
      <c r="Q89" s="29" t="str">
        <f t="shared" si="27"/>
        <v>NO</v>
      </c>
      <c r="R89" s="29" t="s">
        <v>0</v>
      </c>
      <c r="S89" s="31" t="s">
        <v>702</v>
      </c>
      <c r="T89" s="33">
        <v>44257</v>
      </c>
      <c r="U89" s="34">
        <v>37669.349916</v>
      </c>
      <c r="V89" s="35">
        <v>50773.3966422</v>
      </c>
      <c r="W89" s="36">
        <v>160216</v>
      </c>
      <c r="X89" s="37">
        <f t="shared" si="14"/>
        <v>0</v>
      </c>
      <c r="Y89" s="37">
        <f t="shared" si="15"/>
        <v>0</v>
      </c>
      <c r="Z89" s="37">
        <f t="shared" si="16"/>
        <v>0</v>
      </c>
      <c r="AA89" s="37">
        <f t="shared" si="17"/>
        <v>0</v>
      </c>
      <c r="AB89" s="37">
        <f t="shared" si="18"/>
        <v>0</v>
      </c>
      <c r="AC89" s="37">
        <f t="shared" si="19"/>
        <v>0</v>
      </c>
      <c r="AD89" s="37">
        <f t="shared" si="20"/>
        <v>0</v>
      </c>
      <c r="AE89" s="37">
        <f t="shared" si="21"/>
        <v>0</v>
      </c>
      <c r="AF89" s="37">
        <f t="shared" si="22"/>
        <v>0</v>
      </c>
      <c r="AG89" s="37">
        <f t="shared" si="23"/>
        <v>0</v>
      </c>
      <c r="AH89" s="28">
        <f t="shared" si="24"/>
        <v>0</v>
      </c>
      <c r="AI89" s="28">
        <f t="shared" si="25"/>
        <v>0</v>
      </c>
      <c r="AJ89" s="28">
        <f t="shared" si="26"/>
        <v>0</v>
      </c>
    </row>
    <row r="90" spans="1:36" s="28" customFormat="1" ht="12.75">
      <c r="A90" s="27">
        <v>506900</v>
      </c>
      <c r="B90" s="26">
        <v>2303000</v>
      </c>
      <c r="C90" s="26" t="s">
        <v>297</v>
      </c>
      <c r="D90" s="28" t="s">
        <v>296</v>
      </c>
      <c r="E90" s="28" t="s">
        <v>297</v>
      </c>
      <c r="F90" s="28">
        <v>72058</v>
      </c>
      <c r="G90" s="28">
        <v>9206</v>
      </c>
      <c r="H90" s="28">
        <v>5016794808</v>
      </c>
      <c r="I90" s="29">
        <v>8</v>
      </c>
      <c r="J90" s="29" t="s">
        <v>1</v>
      </c>
      <c r="K90" s="30" t="s">
        <v>700</v>
      </c>
      <c r="L90" s="42">
        <v>2233.34</v>
      </c>
      <c r="M90" s="30" t="s">
        <v>702</v>
      </c>
      <c r="N90" s="31" t="s">
        <v>702</v>
      </c>
      <c r="O90" s="31"/>
      <c r="P90" s="32">
        <v>16.939635002339728</v>
      </c>
      <c r="Q90" s="29" t="str">
        <f aca="true" t="shared" si="28" ref="Q90:Q121">IF(P90&lt;20,"NO","YES")</f>
        <v>NO</v>
      </c>
      <c r="R90" s="29" t="s">
        <v>1</v>
      </c>
      <c r="S90" s="31" t="s">
        <v>702</v>
      </c>
      <c r="T90" s="33">
        <v>14010</v>
      </c>
      <c r="U90" s="34">
        <v>10673.435124</v>
      </c>
      <c r="V90" s="35">
        <v>14386.4058258</v>
      </c>
      <c r="W90" s="36">
        <v>57163</v>
      </c>
      <c r="X90" s="37">
        <f t="shared" si="14"/>
        <v>1</v>
      </c>
      <c r="Y90" s="37">
        <f t="shared" si="15"/>
        <v>0</v>
      </c>
      <c r="Z90" s="37">
        <f t="shared" si="16"/>
        <v>0</v>
      </c>
      <c r="AA90" s="37">
        <f t="shared" si="17"/>
        <v>0</v>
      </c>
      <c r="AB90" s="37">
        <f t="shared" si="18"/>
        <v>0</v>
      </c>
      <c r="AC90" s="37">
        <f t="shared" si="19"/>
        <v>1</v>
      </c>
      <c r="AD90" s="37">
        <f t="shared" si="20"/>
        <v>0</v>
      </c>
      <c r="AE90" s="37">
        <f t="shared" si="21"/>
        <v>0</v>
      </c>
      <c r="AF90" s="37">
        <f t="shared" si="22"/>
        <v>0</v>
      </c>
      <c r="AG90" s="37">
        <f t="shared" si="23"/>
        <v>0</v>
      </c>
      <c r="AH90" s="28">
        <f t="shared" si="24"/>
        <v>0</v>
      </c>
      <c r="AI90" s="28">
        <f t="shared" si="25"/>
        <v>0</v>
      </c>
      <c r="AJ90" s="28">
        <f t="shared" si="26"/>
        <v>0</v>
      </c>
    </row>
    <row r="91" spans="1:36" s="28" customFormat="1" ht="12.75">
      <c r="A91" s="27">
        <v>507140</v>
      </c>
      <c r="B91" s="26">
        <v>2304000</v>
      </c>
      <c r="C91" s="26" t="s">
        <v>643</v>
      </c>
      <c r="D91" s="28" t="s">
        <v>304</v>
      </c>
      <c r="E91" s="28" t="s">
        <v>305</v>
      </c>
      <c r="F91" s="28">
        <v>72061</v>
      </c>
      <c r="G91" s="28">
        <v>300</v>
      </c>
      <c r="H91" s="28">
        <v>5016797224</v>
      </c>
      <c r="I91" s="29">
        <v>8</v>
      </c>
      <c r="J91" s="29" t="s">
        <v>1</v>
      </c>
      <c r="K91" s="30" t="s">
        <v>700</v>
      </c>
      <c r="L91" s="42">
        <v>356.37</v>
      </c>
      <c r="M91" s="30" t="s">
        <v>700</v>
      </c>
      <c r="N91" s="31" t="s">
        <v>701</v>
      </c>
      <c r="O91" s="31"/>
      <c r="P91" s="32">
        <v>24.242424242424242</v>
      </c>
      <c r="Q91" s="29" t="str">
        <f t="shared" si="28"/>
        <v>YES</v>
      </c>
      <c r="R91" s="29" t="s">
        <v>1</v>
      </c>
      <c r="S91" s="31" t="s">
        <v>702</v>
      </c>
      <c r="T91" s="33">
        <v>2521</v>
      </c>
      <c r="U91" s="34">
        <v>1620.479124</v>
      </c>
      <c r="V91" s="35">
        <v>2184.1956258</v>
      </c>
      <c r="W91" s="36">
        <v>12431</v>
      </c>
      <c r="X91" s="37">
        <f t="shared" si="14"/>
        <v>1</v>
      </c>
      <c r="Y91" s="37">
        <f t="shared" si="15"/>
        <v>1</v>
      </c>
      <c r="Z91" s="37" t="str">
        <f t="shared" si="16"/>
        <v>ELIGIBLE</v>
      </c>
      <c r="AA91" s="37" t="str">
        <f t="shared" si="17"/>
        <v>OKAY</v>
      </c>
      <c r="AB91" s="37">
        <f t="shared" si="18"/>
        <v>1</v>
      </c>
      <c r="AC91" s="37">
        <f t="shared" si="19"/>
        <v>1</v>
      </c>
      <c r="AD91" s="37" t="str">
        <f t="shared" si="20"/>
        <v>CHECK</v>
      </c>
      <c r="AE91" s="37" t="str">
        <f t="shared" si="21"/>
        <v>SRSA</v>
      </c>
      <c r="AF91" s="37">
        <f t="shared" si="22"/>
        <v>0</v>
      </c>
      <c r="AG91" s="37">
        <f t="shared" si="23"/>
        <v>0</v>
      </c>
      <c r="AH91" s="28">
        <f t="shared" si="24"/>
        <v>0</v>
      </c>
      <c r="AI91" s="28">
        <f t="shared" si="25"/>
        <v>0</v>
      </c>
      <c r="AJ91" s="28">
        <f t="shared" si="26"/>
        <v>0</v>
      </c>
    </row>
    <row r="92" spans="1:36" s="28" customFormat="1" ht="12.75">
      <c r="A92" s="27">
        <v>509540</v>
      </c>
      <c r="B92" s="26">
        <v>2305000</v>
      </c>
      <c r="C92" s="26" t="s">
        <v>408</v>
      </c>
      <c r="D92" s="28" t="s">
        <v>407</v>
      </c>
      <c r="E92" s="28" t="s">
        <v>408</v>
      </c>
      <c r="F92" s="28">
        <v>72106</v>
      </c>
      <c r="G92" s="28">
        <v>127</v>
      </c>
      <c r="H92" s="28">
        <v>5014700506</v>
      </c>
      <c r="I92" s="29">
        <v>8</v>
      </c>
      <c r="J92" s="29" t="s">
        <v>1</v>
      </c>
      <c r="K92" s="30" t="s">
        <v>700</v>
      </c>
      <c r="L92" s="42">
        <v>876.52</v>
      </c>
      <c r="M92" s="30" t="s">
        <v>702</v>
      </c>
      <c r="N92" s="31" t="s">
        <v>702</v>
      </c>
      <c r="O92" s="31"/>
      <c r="P92" s="32">
        <v>22.92358803986711</v>
      </c>
      <c r="Q92" s="29" t="str">
        <f t="shared" si="28"/>
        <v>YES</v>
      </c>
      <c r="R92" s="29" t="s">
        <v>1</v>
      </c>
      <c r="S92" s="31" t="s">
        <v>701</v>
      </c>
      <c r="T92" s="33">
        <v>5758</v>
      </c>
      <c r="U92" s="34">
        <v>4064.777244</v>
      </c>
      <c r="V92" s="35">
        <v>5478.7923798</v>
      </c>
      <c r="W92" s="36">
        <v>29622</v>
      </c>
      <c r="X92" s="37">
        <f t="shared" si="14"/>
        <v>1</v>
      </c>
      <c r="Y92" s="37">
        <f t="shared" si="15"/>
        <v>0</v>
      </c>
      <c r="Z92" s="37">
        <f t="shared" si="16"/>
        <v>0</v>
      </c>
      <c r="AA92" s="37">
        <f t="shared" si="17"/>
        <v>0</v>
      </c>
      <c r="AB92" s="37">
        <f t="shared" si="18"/>
        <v>1</v>
      </c>
      <c r="AC92" s="37">
        <f t="shared" si="19"/>
        <v>1</v>
      </c>
      <c r="AD92" s="37" t="str">
        <f t="shared" si="20"/>
        <v>CHECK</v>
      </c>
      <c r="AE92" s="37">
        <f t="shared" si="21"/>
        <v>0</v>
      </c>
      <c r="AF92" s="37" t="str">
        <f t="shared" si="22"/>
        <v>RLISP</v>
      </c>
      <c r="AG92" s="37">
        <f t="shared" si="23"/>
        <v>0</v>
      </c>
      <c r="AH92" s="28">
        <f t="shared" si="24"/>
        <v>0</v>
      </c>
      <c r="AI92" s="28">
        <f t="shared" si="25"/>
        <v>0</v>
      </c>
      <c r="AJ92" s="28">
        <f t="shared" si="26"/>
        <v>0</v>
      </c>
    </row>
    <row r="93" spans="1:36" s="28" customFormat="1" ht="12.75">
      <c r="A93" s="27">
        <v>510080</v>
      </c>
      <c r="B93" s="26">
        <v>2306000</v>
      </c>
      <c r="C93" s="26" t="s">
        <v>658</v>
      </c>
      <c r="D93" s="28" t="s">
        <v>432</v>
      </c>
      <c r="E93" s="28" t="s">
        <v>433</v>
      </c>
      <c r="F93" s="28">
        <v>72111</v>
      </c>
      <c r="G93" s="28">
        <v>43</v>
      </c>
      <c r="H93" s="28">
        <v>5018492220</v>
      </c>
      <c r="I93" s="29">
        <v>8</v>
      </c>
      <c r="J93" s="29" t="s">
        <v>1</v>
      </c>
      <c r="K93" s="30" t="s">
        <v>700</v>
      </c>
      <c r="L93" s="42">
        <v>451.73</v>
      </c>
      <c r="M93" s="30" t="s">
        <v>700</v>
      </c>
      <c r="N93" s="31" t="s">
        <v>701</v>
      </c>
      <c r="O93" s="31"/>
      <c r="P93" s="32">
        <v>24.18300653594771</v>
      </c>
      <c r="Q93" s="29" t="str">
        <f t="shared" si="28"/>
        <v>YES</v>
      </c>
      <c r="R93" s="29" t="s">
        <v>1</v>
      </c>
      <c r="S93" s="31" t="s">
        <v>702</v>
      </c>
      <c r="T93" s="33">
        <v>3559</v>
      </c>
      <c r="U93" s="34">
        <v>2023.335666</v>
      </c>
      <c r="V93" s="35">
        <v>3516.1939797</v>
      </c>
      <c r="W93" s="36">
        <v>15650</v>
      </c>
      <c r="X93" s="37">
        <f t="shared" si="14"/>
        <v>1</v>
      </c>
      <c r="Y93" s="37">
        <f t="shared" si="15"/>
        <v>1</v>
      </c>
      <c r="Z93" s="37" t="str">
        <f t="shared" si="16"/>
        <v>ELIGIBLE</v>
      </c>
      <c r="AA93" s="37" t="str">
        <f t="shared" si="17"/>
        <v>OKAY</v>
      </c>
      <c r="AB93" s="37">
        <f t="shared" si="18"/>
        <v>1</v>
      </c>
      <c r="AC93" s="37">
        <f t="shared" si="19"/>
        <v>1</v>
      </c>
      <c r="AD93" s="37" t="str">
        <f t="shared" si="20"/>
        <v>CHECK</v>
      </c>
      <c r="AE93" s="37" t="str">
        <f t="shared" si="21"/>
        <v>SRSA</v>
      </c>
      <c r="AF93" s="37">
        <f t="shared" si="22"/>
        <v>0</v>
      </c>
      <c r="AG93" s="37">
        <f t="shared" si="23"/>
        <v>0</v>
      </c>
      <c r="AH93" s="28">
        <f t="shared" si="24"/>
        <v>0</v>
      </c>
      <c r="AI93" s="28">
        <f t="shared" si="25"/>
        <v>0</v>
      </c>
      <c r="AJ93" s="28">
        <f t="shared" si="26"/>
        <v>0</v>
      </c>
    </row>
    <row r="94" spans="1:36" s="28" customFormat="1" ht="12.75">
      <c r="A94" s="27">
        <v>513530</v>
      </c>
      <c r="B94" s="26">
        <v>2307000</v>
      </c>
      <c r="C94" s="26" t="s">
        <v>571</v>
      </c>
      <c r="D94" s="28" t="s">
        <v>570</v>
      </c>
      <c r="E94" s="28" t="s">
        <v>571</v>
      </c>
      <c r="F94" s="28">
        <v>72173</v>
      </c>
      <c r="G94" s="28">
        <v>160</v>
      </c>
      <c r="H94" s="28">
        <v>5017962113</v>
      </c>
      <c r="I94" s="29">
        <v>8</v>
      </c>
      <c r="J94" s="29" t="s">
        <v>1</v>
      </c>
      <c r="K94" s="30" t="s">
        <v>700</v>
      </c>
      <c r="L94" s="42">
        <v>2477.14</v>
      </c>
      <c r="M94" s="30" t="s">
        <v>702</v>
      </c>
      <c r="N94" s="31" t="s">
        <v>702</v>
      </c>
      <c r="O94" s="31"/>
      <c r="P94" s="32">
        <v>9.889604415823367</v>
      </c>
      <c r="Q94" s="29" t="str">
        <f t="shared" si="28"/>
        <v>NO</v>
      </c>
      <c r="R94" s="29" t="s">
        <v>1</v>
      </c>
      <c r="S94" s="31" t="s">
        <v>702</v>
      </c>
      <c r="T94" s="33">
        <v>14048</v>
      </c>
      <c r="U94" s="34">
        <v>11619.469026</v>
      </c>
      <c r="V94" s="35">
        <v>15753.0533682</v>
      </c>
      <c r="W94" s="36">
        <v>41990</v>
      </c>
      <c r="X94" s="37">
        <f t="shared" si="14"/>
        <v>1</v>
      </c>
      <c r="Y94" s="37">
        <f t="shared" si="15"/>
        <v>0</v>
      </c>
      <c r="Z94" s="37">
        <f t="shared" si="16"/>
        <v>0</v>
      </c>
      <c r="AA94" s="37">
        <f t="shared" si="17"/>
        <v>0</v>
      </c>
      <c r="AB94" s="37">
        <f t="shared" si="18"/>
        <v>0</v>
      </c>
      <c r="AC94" s="37">
        <f t="shared" si="19"/>
        <v>1</v>
      </c>
      <c r="AD94" s="37">
        <f t="shared" si="20"/>
        <v>0</v>
      </c>
      <c r="AE94" s="37">
        <f t="shared" si="21"/>
        <v>0</v>
      </c>
      <c r="AF94" s="37">
        <f t="shared" si="22"/>
        <v>0</v>
      </c>
      <c r="AG94" s="37">
        <f t="shared" si="23"/>
        <v>0</v>
      </c>
      <c r="AH94" s="28">
        <f t="shared" si="24"/>
        <v>0</v>
      </c>
      <c r="AI94" s="28">
        <f t="shared" si="25"/>
        <v>0</v>
      </c>
      <c r="AJ94" s="28">
        <f t="shared" si="26"/>
        <v>0</v>
      </c>
    </row>
    <row r="95" spans="1:36" s="28" customFormat="1" ht="12.75">
      <c r="A95" s="27">
        <v>502370</v>
      </c>
      <c r="B95" s="26">
        <v>2401000</v>
      </c>
      <c r="C95" s="26" t="s">
        <v>620</v>
      </c>
      <c r="D95" s="28" t="s">
        <v>96</v>
      </c>
      <c r="E95" s="28" t="s">
        <v>97</v>
      </c>
      <c r="F95" s="28">
        <v>72821</v>
      </c>
      <c r="G95" s="28">
        <v>339</v>
      </c>
      <c r="H95" s="28">
        <v>5014682231</v>
      </c>
      <c r="I95" s="29">
        <v>7</v>
      </c>
      <c r="J95" s="29" t="s">
        <v>1</v>
      </c>
      <c r="K95" s="30" t="s">
        <v>700</v>
      </c>
      <c r="L95" s="42">
        <v>221.85</v>
      </c>
      <c r="M95" s="30" t="s">
        <v>700</v>
      </c>
      <c r="N95" s="31" t="s">
        <v>701</v>
      </c>
      <c r="O95" s="31"/>
      <c r="P95" s="32">
        <v>23.448275862068964</v>
      </c>
      <c r="Q95" s="29" t="str">
        <f t="shared" si="28"/>
        <v>YES</v>
      </c>
      <c r="R95" s="29" t="s">
        <v>1</v>
      </c>
      <c r="S95" s="31" t="s">
        <v>702</v>
      </c>
      <c r="T95" s="33">
        <v>1914</v>
      </c>
      <c r="U95" s="34">
        <v>1118.040066</v>
      </c>
      <c r="V95" s="35">
        <v>1942.9729597</v>
      </c>
      <c r="W95" s="36">
        <v>9405</v>
      </c>
      <c r="X95" s="37">
        <f t="shared" si="14"/>
        <v>1</v>
      </c>
      <c r="Y95" s="37">
        <f t="shared" si="15"/>
        <v>1</v>
      </c>
      <c r="Z95" s="37" t="str">
        <f t="shared" si="16"/>
        <v>ELIGIBLE</v>
      </c>
      <c r="AA95" s="37" t="str">
        <f t="shared" si="17"/>
        <v>OKAY</v>
      </c>
      <c r="AB95" s="37">
        <f t="shared" si="18"/>
        <v>1</v>
      </c>
      <c r="AC95" s="37">
        <f t="shared" si="19"/>
        <v>1</v>
      </c>
      <c r="AD95" s="37" t="str">
        <f t="shared" si="20"/>
        <v>CHECK</v>
      </c>
      <c r="AE95" s="37" t="str">
        <f t="shared" si="21"/>
        <v>SRSA</v>
      </c>
      <c r="AF95" s="37">
        <f t="shared" si="22"/>
        <v>0</v>
      </c>
      <c r="AG95" s="37">
        <f t="shared" si="23"/>
        <v>0</v>
      </c>
      <c r="AH95" s="28">
        <f t="shared" si="24"/>
        <v>0</v>
      </c>
      <c r="AI95" s="28">
        <f t="shared" si="25"/>
        <v>0</v>
      </c>
      <c r="AJ95" s="28">
        <f t="shared" si="26"/>
        <v>0</v>
      </c>
    </row>
    <row r="96" spans="1:36" s="28" customFormat="1" ht="12.75">
      <c r="A96" s="27">
        <v>504200</v>
      </c>
      <c r="B96" s="26">
        <v>2402000</v>
      </c>
      <c r="C96" s="26" t="s">
        <v>181</v>
      </c>
      <c r="D96" s="28" t="s">
        <v>180</v>
      </c>
      <c r="E96" s="28" t="s">
        <v>181</v>
      </c>
      <c r="F96" s="28">
        <v>72933</v>
      </c>
      <c r="G96" s="28">
        <v>188</v>
      </c>
      <c r="H96" s="28">
        <v>5019657160</v>
      </c>
      <c r="I96" s="29">
        <v>7</v>
      </c>
      <c r="J96" s="29" t="s">
        <v>1</v>
      </c>
      <c r="K96" s="30" t="s">
        <v>700</v>
      </c>
      <c r="L96" s="42">
        <v>832.47</v>
      </c>
      <c r="M96" s="30" t="s">
        <v>702</v>
      </c>
      <c r="N96" s="31" t="s">
        <v>702</v>
      </c>
      <c r="O96" s="31"/>
      <c r="P96" s="32">
        <v>11.083123425692696</v>
      </c>
      <c r="Q96" s="29" t="str">
        <f t="shared" si="28"/>
        <v>NO</v>
      </c>
      <c r="R96" s="29" t="s">
        <v>1</v>
      </c>
      <c r="S96" s="31" t="s">
        <v>702</v>
      </c>
      <c r="T96" s="33">
        <v>4154</v>
      </c>
      <c r="U96" s="34">
        <v>3738.870828</v>
      </c>
      <c r="V96" s="35">
        <v>5039.5128126</v>
      </c>
      <c r="W96" s="36">
        <v>15615</v>
      </c>
      <c r="X96" s="37">
        <f t="shared" si="14"/>
        <v>1</v>
      </c>
      <c r="Y96" s="37">
        <f t="shared" si="15"/>
        <v>0</v>
      </c>
      <c r="Z96" s="37">
        <f t="shared" si="16"/>
        <v>0</v>
      </c>
      <c r="AA96" s="37">
        <f t="shared" si="17"/>
        <v>0</v>
      </c>
      <c r="AB96" s="37">
        <f t="shared" si="18"/>
        <v>0</v>
      </c>
      <c r="AC96" s="37">
        <f t="shared" si="19"/>
        <v>1</v>
      </c>
      <c r="AD96" s="37">
        <f t="shared" si="20"/>
        <v>0</v>
      </c>
      <c r="AE96" s="37">
        <f t="shared" si="21"/>
        <v>0</v>
      </c>
      <c r="AF96" s="37">
        <f t="shared" si="22"/>
        <v>0</v>
      </c>
      <c r="AG96" s="37">
        <f t="shared" si="23"/>
        <v>0</v>
      </c>
      <c r="AH96" s="28">
        <f t="shared" si="24"/>
        <v>0</v>
      </c>
      <c r="AI96" s="28">
        <f t="shared" si="25"/>
        <v>0</v>
      </c>
      <c r="AJ96" s="28">
        <f t="shared" si="26"/>
        <v>0</v>
      </c>
    </row>
    <row r="97" spans="1:36" s="28" customFormat="1" ht="12.75">
      <c r="A97" s="27">
        <v>504740</v>
      </c>
      <c r="B97" s="26">
        <v>2403000</v>
      </c>
      <c r="C97" s="26" t="s">
        <v>631</v>
      </c>
      <c r="D97" s="28" t="s">
        <v>198</v>
      </c>
      <c r="E97" s="28" t="s">
        <v>199</v>
      </c>
      <c r="F97" s="28">
        <v>72928</v>
      </c>
      <c r="G97" s="28" t="s">
        <v>54</v>
      </c>
      <c r="H97" s="28">
        <v>5016352222</v>
      </c>
      <c r="I97" s="29">
        <v>7</v>
      </c>
      <c r="J97" s="29" t="s">
        <v>1</v>
      </c>
      <c r="K97" s="30" t="s">
        <v>700</v>
      </c>
      <c r="L97" s="42">
        <v>537.75</v>
      </c>
      <c r="M97" s="30" t="s">
        <v>700</v>
      </c>
      <c r="N97" s="31" t="s">
        <v>701</v>
      </c>
      <c r="O97" s="31"/>
      <c r="P97" s="32">
        <v>15.775034293552812</v>
      </c>
      <c r="Q97" s="29" t="str">
        <f t="shared" si="28"/>
        <v>NO</v>
      </c>
      <c r="R97" s="29" t="s">
        <v>1</v>
      </c>
      <c r="S97" s="31" t="s">
        <v>702</v>
      </c>
      <c r="T97" s="33">
        <v>3985</v>
      </c>
      <c r="U97" s="34">
        <v>2715.8868</v>
      </c>
      <c r="V97" s="35">
        <v>3660.66306</v>
      </c>
      <c r="W97" s="36">
        <v>17145</v>
      </c>
      <c r="X97" s="37">
        <f t="shared" si="14"/>
        <v>1</v>
      </c>
      <c r="Y97" s="37">
        <f t="shared" si="15"/>
        <v>1</v>
      </c>
      <c r="Z97" s="37" t="str">
        <f t="shared" si="16"/>
        <v>ELIGIBLE</v>
      </c>
      <c r="AA97" s="37" t="str">
        <f t="shared" si="17"/>
        <v>OKAY</v>
      </c>
      <c r="AB97" s="37">
        <f t="shared" si="18"/>
        <v>0</v>
      </c>
      <c r="AC97" s="37">
        <f t="shared" si="19"/>
        <v>1</v>
      </c>
      <c r="AD97" s="37">
        <f t="shared" si="20"/>
        <v>0</v>
      </c>
      <c r="AE97" s="37">
        <f t="shared" si="21"/>
        <v>0</v>
      </c>
      <c r="AF97" s="37">
        <f t="shared" si="22"/>
        <v>0</v>
      </c>
      <c r="AG97" s="37">
        <f t="shared" si="23"/>
        <v>0</v>
      </c>
      <c r="AH97" s="28">
        <f t="shared" si="24"/>
        <v>0</v>
      </c>
      <c r="AI97" s="28">
        <f t="shared" si="25"/>
        <v>0</v>
      </c>
      <c r="AJ97" s="28">
        <f t="shared" si="26"/>
        <v>0</v>
      </c>
    </row>
    <row r="98" spans="1:36" s="28" customFormat="1" ht="12.75">
      <c r="A98" s="27">
        <v>511010</v>
      </c>
      <c r="B98" s="26">
        <v>2404000</v>
      </c>
      <c r="C98" s="26" t="s">
        <v>471</v>
      </c>
      <c r="D98" s="28" t="s">
        <v>470</v>
      </c>
      <c r="E98" s="28" t="s">
        <v>471</v>
      </c>
      <c r="F98" s="28">
        <v>72949</v>
      </c>
      <c r="G98" s="28">
        <v>135</v>
      </c>
      <c r="H98" s="28">
        <v>5016674118</v>
      </c>
      <c r="I98" s="29">
        <v>6</v>
      </c>
      <c r="J98" s="29" t="s">
        <v>0</v>
      </c>
      <c r="K98" s="30"/>
      <c r="L98" s="42">
        <v>1582.79</v>
      </c>
      <c r="M98" s="30" t="s">
        <v>702</v>
      </c>
      <c r="N98" s="31" t="s">
        <v>702</v>
      </c>
      <c r="O98" s="31"/>
      <c r="P98" s="32">
        <v>26.462072958888243</v>
      </c>
      <c r="Q98" s="29" t="str">
        <f t="shared" si="28"/>
        <v>YES</v>
      </c>
      <c r="R98" s="29" t="s">
        <v>1</v>
      </c>
      <c r="S98" s="31" t="s">
        <v>701</v>
      </c>
      <c r="T98" s="33">
        <v>10959</v>
      </c>
      <c r="U98" s="34">
        <v>7631.641908</v>
      </c>
      <c r="V98" s="35">
        <v>10286.4631986</v>
      </c>
      <c r="W98" s="36">
        <v>63380</v>
      </c>
      <c r="X98" s="37">
        <f t="shared" si="14"/>
        <v>0</v>
      </c>
      <c r="Y98" s="37">
        <f t="shared" si="15"/>
        <v>0</v>
      </c>
      <c r="Z98" s="37">
        <f t="shared" si="16"/>
        <v>0</v>
      </c>
      <c r="AA98" s="37">
        <f t="shared" si="17"/>
        <v>0</v>
      </c>
      <c r="AB98" s="37">
        <f t="shared" si="18"/>
        <v>1</v>
      </c>
      <c r="AC98" s="37">
        <f t="shared" si="19"/>
        <v>1</v>
      </c>
      <c r="AD98" s="37" t="str">
        <f t="shared" si="20"/>
        <v>CHECK</v>
      </c>
      <c r="AE98" s="37">
        <f t="shared" si="21"/>
        <v>0</v>
      </c>
      <c r="AF98" s="37" t="str">
        <f t="shared" si="22"/>
        <v>RLISP</v>
      </c>
      <c r="AG98" s="37">
        <f t="shared" si="23"/>
        <v>0</v>
      </c>
      <c r="AH98" s="28">
        <f t="shared" si="24"/>
        <v>0</v>
      </c>
      <c r="AI98" s="28">
        <f t="shared" si="25"/>
        <v>0</v>
      </c>
      <c r="AJ98" s="28">
        <f t="shared" si="26"/>
        <v>0</v>
      </c>
    </row>
    <row r="99" spans="1:36" s="28" customFormat="1" ht="12.75">
      <c r="A99" s="27">
        <v>511520</v>
      </c>
      <c r="B99" s="26">
        <v>2405000</v>
      </c>
      <c r="C99" s="26" t="s">
        <v>666</v>
      </c>
      <c r="D99" s="28" t="s">
        <v>487</v>
      </c>
      <c r="E99" s="28" t="s">
        <v>471</v>
      </c>
      <c r="F99" s="28">
        <v>72949</v>
      </c>
      <c r="G99" s="28">
        <v>9556</v>
      </c>
      <c r="H99" s="28">
        <v>5019978469</v>
      </c>
      <c r="I99" s="29">
        <v>6</v>
      </c>
      <c r="J99" s="29" t="s">
        <v>0</v>
      </c>
      <c r="K99" s="30"/>
      <c r="L99" s="42">
        <v>220.28</v>
      </c>
      <c r="M99" s="30" t="s">
        <v>700</v>
      </c>
      <c r="N99" s="31" t="s">
        <v>702</v>
      </c>
      <c r="O99" s="31"/>
      <c r="P99" s="32">
        <v>26.198083067092654</v>
      </c>
      <c r="Q99" s="29" t="str">
        <f t="shared" si="28"/>
        <v>YES</v>
      </c>
      <c r="R99" s="29" t="s">
        <v>1</v>
      </c>
      <c r="S99" s="31" t="s">
        <v>701</v>
      </c>
      <c r="T99" s="33">
        <v>1785</v>
      </c>
      <c r="U99" s="34">
        <v>1095.407676</v>
      </c>
      <c r="V99" s="35">
        <v>1903.4674342</v>
      </c>
      <c r="W99" s="36">
        <v>10961</v>
      </c>
      <c r="X99" s="37">
        <f t="shared" si="14"/>
        <v>0</v>
      </c>
      <c r="Y99" s="37">
        <f t="shared" si="15"/>
        <v>1</v>
      </c>
      <c r="Z99" s="37">
        <f t="shared" si="16"/>
        <v>0</v>
      </c>
      <c r="AA99" s="37">
        <f t="shared" si="17"/>
        <v>0</v>
      </c>
      <c r="AB99" s="37">
        <f t="shared" si="18"/>
        <v>1</v>
      </c>
      <c r="AC99" s="37">
        <f t="shared" si="19"/>
        <v>1</v>
      </c>
      <c r="AD99" s="37" t="str">
        <f t="shared" si="20"/>
        <v>CHECK</v>
      </c>
      <c r="AE99" s="37">
        <f t="shared" si="21"/>
        <v>0</v>
      </c>
      <c r="AF99" s="37" t="str">
        <f t="shared" si="22"/>
        <v>RLISP</v>
      </c>
      <c r="AG99" s="37">
        <f t="shared" si="23"/>
        <v>0</v>
      </c>
      <c r="AH99" s="28">
        <f t="shared" si="24"/>
        <v>0</v>
      </c>
      <c r="AI99" s="28">
        <f t="shared" si="25"/>
        <v>0</v>
      </c>
      <c r="AJ99" s="28">
        <f t="shared" si="26"/>
        <v>0</v>
      </c>
    </row>
    <row r="100" spans="1:36" s="28" customFormat="1" ht="12.75">
      <c r="A100" s="27">
        <v>509270</v>
      </c>
      <c r="B100" s="26">
        <v>2501000</v>
      </c>
      <c r="C100" s="26" t="s">
        <v>392</v>
      </c>
      <c r="D100" s="28" t="s">
        <v>391</v>
      </c>
      <c r="E100" s="28" t="s">
        <v>392</v>
      </c>
      <c r="F100" s="28">
        <v>72554</v>
      </c>
      <c r="G100" s="28">
        <v>370</v>
      </c>
      <c r="H100" s="28">
        <v>8706253612</v>
      </c>
      <c r="I100" s="29">
        <v>7</v>
      </c>
      <c r="J100" s="29" t="s">
        <v>1</v>
      </c>
      <c r="K100" s="30" t="s">
        <v>700</v>
      </c>
      <c r="L100" s="42">
        <v>418.39</v>
      </c>
      <c r="M100" s="30" t="s">
        <v>700</v>
      </c>
      <c r="N100" s="31" t="s">
        <v>701</v>
      </c>
      <c r="O100" s="31"/>
      <c r="P100" s="32">
        <v>28.59960552268245</v>
      </c>
      <c r="Q100" s="29" t="str">
        <f t="shared" si="28"/>
        <v>YES</v>
      </c>
      <c r="R100" s="29" t="s">
        <v>1</v>
      </c>
      <c r="S100" s="31" t="s">
        <v>702</v>
      </c>
      <c r="T100" s="33">
        <v>3650</v>
      </c>
      <c r="U100" s="34">
        <v>2064.073968</v>
      </c>
      <c r="V100" s="35">
        <v>3587.1039256</v>
      </c>
      <c r="W100" s="36">
        <v>19573</v>
      </c>
      <c r="X100" s="37">
        <f t="shared" si="14"/>
        <v>1</v>
      </c>
      <c r="Y100" s="37">
        <f t="shared" si="15"/>
        <v>1</v>
      </c>
      <c r="Z100" s="37" t="str">
        <f t="shared" si="16"/>
        <v>ELIGIBLE</v>
      </c>
      <c r="AA100" s="37" t="str">
        <f t="shared" si="17"/>
        <v>OKAY</v>
      </c>
      <c r="AB100" s="37">
        <f t="shared" si="18"/>
        <v>1</v>
      </c>
      <c r="AC100" s="37">
        <f t="shared" si="19"/>
        <v>1</v>
      </c>
      <c r="AD100" s="37" t="str">
        <f t="shared" si="20"/>
        <v>CHECK</v>
      </c>
      <c r="AE100" s="37" t="str">
        <f t="shared" si="21"/>
        <v>SRSA</v>
      </c>
      <c r="AF100" s="37">
        <f t="shared" si="22"/>
        <v>0</v>
      </c>
      <c r="AG100" s="37">
        <f t="shared" si="23"/>
        <v>0</v>
      </c>
      <c r="AH100" s="28">
        <f t="shared" si="24"/>
        <v>0</v>
      </c>
      <c r="AI100" s="28">
        <f t="shared" si="25"/>
        <v>0</v>
      </c>
      <c r="AJ100" s="28">
        <f t="shared" si="26"/>
        <v>0</v>
      </c>
    </row>
    <row r="101" spans="1:36" s="28" customFormat="1" ht="12.75">
      <c r="A101" s="27">
        <v>512090</v>
      </c>
      <c r="B101" s="26">
        <v>2502000</v>
      </c>
      <c r="C101" s="26" t="s">
        <v>513</v>
      </c>
      <c r="D101" s="28" t="s">
        <v>512</v>
      </c>
      <c r="E101" s="28" t="s">
        <v>513</v>
      </c>
      <c r="F101" s="28">
        <v>72576</v>
      </c>
      <c r="G101" s="28">
        <v>9769</v>
      </c>
      <c r="H101" s="28">
        <v>8708952516</v>
      </c>
      <c r="I101" s="29">
        <v>7</v>
      </c>
      <c r="J101" s="29" t="s">
        <v>1</v>
      </c>
      <c r="K101" s="30" t="s">
        <v>700</v>
      </c>
      <c r="L101" s="42">
        <v>712.26</v>
      </c>
      <c r="M101" s="30" t="s">
        <v>702</v>
      </c>
      <c r="N101" s="31" t="s">
        <v>702</v>
      </c>
      <c r="O101" s="31"/>
      <c r="P101" s="32">
        <v>35.26170798898072</v>
      </c>
      <c r="Q101" s="29" t="str">
        <f t="shared" si="28"/>
        <v>YES</v>
      </c>
      <c r="R101" s="29" t="s">
        <v>1</v>
      </c>
      <c r="S101" s="31" t="s">
        <v>701</v>
      </c>
      <c r="T101" s="33">
        <v>5183</v>
      </c>
      <c r="U101" s="34">
        <v>3259.06416</v>
      </c>
      <c r="V101" s="35">
        <v>4392.795672</v>
      </c>
      <c r="W101" s="36">
        <v>33977</v>
      </c>
      <c r="X101" s="37">
        <f t="shared" si="14"/>
        <v>1</v>
      </c>
      <c r="Y101" s="37">
        <f t="shared" si="15"/>
        <v>0</v>
      </c>
      <c r="Z101" s="37">
        <f t="shared" si="16"/>
        <v>0</v>
      </c>
      <c r="AA101" s="37">
        <f t="shared" si="17"/>
        <v>0</v>
      </c>
      <c r="AB101" s="37">
        <f t="shared" si="18"/>
        <v>1</v>
      </c>
      <c r="AC101" s="37">
        <f t="shared" si="19"/>
        <v>1</v>
      </c>
      <c r="AD101" s="37" t="str">
        <f t="shared" si="20"/>
        <v>CHECK</v>
      </c>
      <c r="AE101" s="37">
        <f t="shared" si="21"/>
        <v>0</v>
      </c>
      <c r="AF101" s="37" t="str">
        <f t="shared" si="22"/>
        <v>RLISP</v>
      </c>
      <c r="AG101" s="37">
        <f t="shared" si="23"/>
        <v>0</v>
      </c>
      <c r="AH101" s="28">
        <f t="shared" si="24"/>
        <v>0</v>
      </c>
      <c r="AI101" s="28">
        <f t="shared" si="25"/>
        <v>0</v>
      </c>
      <c r="AJ101" s="28">
        <f t="shared" si="26"/>
        <v>0</v>
      </c>
    </row>
    <row r="102" spans="1:36" s="28" customFormat="1" ht="12.75">
      <c r="A102" s="27">
        <v>513560</v>
      </c>
      <c r="B102" s="26">
        <v>2503000</v>
      </c>
      <c r="C102" s="26" t="s">
        <v>573</v>
      </c>
      <c r="D102" s="28" t="s">
        <v>572</v>
      </c>
      <c r="E102" s="28" t="s">
        <v>573</v>
      </c>
      <c r="F102" s="28">
        <v>72583</v>
      </c>
      <c r="G102" s="28">
        <v>380</v>
      </c>
      <c r="H102" s="28">
        <v>8704582323</v>
      </c>
      <c r="I102" s="29">
        <v>7</v>
      </c>
      <c r="J102" s="29" t="s">
        <v>1</v>
      </c>
      <c r="K102" s="30" t="s">
        <v>700</v>
      </c>
      <c r="L102" s="42">
        <v>435.09</v>
      </c>
      <c r="M102" s="30" t="s">
        <v>700</v>
      </c>
      <c r="N102" s="31" t="s">
        <v>701</v>
      </c>
      <c r="O102" s="31"/>
      <c r="P102" s="32">
        <v>33.90557939914164</v>
      </c>
      <c r="Q102" s="29" t="str">
        <f t="shared" si="28"/>
        <v>YES</v>
      </c>
      <c r="R102" s="29" t="s">
        <v>1</v>
      </c>
      <c r="S102" s="31" t="s">
        <v>702</v>
      </c>
      <c r="T102" s="33">
        <v>3216</v>
      </c>
      <c r="U102" s="34">
        <v>2113.865226</v>
      </c>
      <c r="V102" s="35">
        <v>2849.2160817</v>
      </c>
      <c r="W102" s="36">
        <v>21124</v>
      </c>
      <c r="X102" s="37">
        <f t="shared" si="14"/>
        <v>1</v>
      </c>
      <c r="Y102" s="37">
        <f t="shared" si="15"/>
        <v>1</v>
      </c>
      <c r="Z102" s="37" t="str">
        <f t="shared" si="16"/>
        <v>ELIGIBLE</v>
      </c>
      <c r="AA102" s="37" t="str">
        <f t="shared" si="17"/>
        <v>OKAY</v>
      </c>
      <c r="AB102" s="37">
        <f t="shared" si="18"/>
        <v>1</v>
      </c>
      <c r="AC102" s="37">
        <f t="shared" si="19"/>
        <v>1</v>
      </c>
      <c r="AD102" s="37" t="str">
        <f t="shared" si="20"/>
        <v>CHECK</v>
      </c>
      <c r="AE102" s="37" t="str">
        <f t="shared" si="21"/>
        <v>SRSA</v>
      </c>
      <c r="AF102" s="37">
        <f t="shared" si="22"/>
        <v>0</v>
      </c>
      <c r="AG102" s="37">
        <f t="shared" si="23"/>
        <v>0</v>
      </c>
      <c r="AH102" s="28">
        <f t="shared" si="24"/>
        <v>0</v>
      </c>
      <c r="AI102" s="28">
        <f t="shared" si="25"/>
        <v>0</v>
      </c>
      <c r="AJ102" s="28">
        <f t="shared" si="26"/>
        <v>0</v>
      </c>
    </row>
    <row r="103" spans="1:36" s="28" customFormat="1" ht="12.75">
      <c r="A103" s="27">
        <v>504860</v>
      </c>
      <c r="B103" s="26">
        <v>2601000</v>
      </c>
      <c r="C103" s="26" t="s">
        <v>632</v>
      </c>
      <c r="D103" s="28" t="s">
        <v>206</v>
      </c>
      <c r="E103" s="28" t="s">
        <v>207</v>
      </c>
      <c r="F103" s="28">
        <v>71901</v>
      </c>
      <c r="G103" s="28">
        <v>9100</v>
      </c>
      <c r="H103" s="28">
        <v>5012622414</v>
      </c>
      <c r="I103" s="29">
        <v>7</v>
      </c>
      <c r="J103" s="29" t="s">
        <v>1</v>
      </c>
      <c r="K103" s="30" t="s">
        <v>700</v>
      </c>
      <c r="L103" s="42">
        <v>644.15</v>
      </c>
      <c r="M103" s="30" t="s">
        <v>702</v>
      </c>
      <c r="N103" s="31" t="s">
        <v>702</v>
      </c>
      <c r="O103" s="31"/>
      <c r="P103" s="32">
        <v>19.786096256684495</v>
      </c>
      <c r="Q103" s="29" t="str">
        <f t="shared" si="28"/>
        <v>NO</v>
      </c>
      <c r="R103" s="29" t="s">
        <v>1</v>
      </c>
      <c r="S103" s="31" t="s">
        <v>702</v>
      </c>
      <c r="T103" s="33">
        <v>3927</v>
      </c>
      <c r="U103" s="34">
        <v>2711.360322</v>
      </c>
      <c r="V103" s="35">
        <v>3654.5619549</v>
      </c>
      <c r="W103" s="36">
        <v>16684</v>
      </c>
      <c r="X103" s="37">
        <f t="shared" si="14"/>
        <v>1</v>
      </c>
      <c r="Y103" s="37">
        <f t="shared" si="15"/>
        <v>0</v>
      </c>
      <c r="Z103" s="37">
        <f t="shared" si="16"/>
        <v>0</v>
      </c>
      <c r="AA103" s="37">
        <f t="shared" si="17"/>
        <v>0</v>
      </c>
      <c r="AB103" s="37">
        <f t="shared" si="18"/>
        <v>0</v>
      </c>
      <c r="AC103" s="37">
        <f t="shared" si="19"/>
        <v>1</v>
      </c>
      <c r="AD103" s="37">
        <f t="shared" si="20"/>
        <v>0</v>
      </c>
      <c r="AE103" s="37">
        <f t="shared" si="21"/>
        <v>0</v>
      </c>
      <c r="AF103" s="37">
        <f t="shared" si="22"/>
        <v>0</v>
      </c>
      <c r="AG103" s="37">
        <f t="shared" si="23"/>
        <v>0</v>
      </c>
      <c r="AH103" s="28">
        <f t="shared" si="24"/>
        <v>0</v>
      </c>
      <c r="AI103" s="28">
        <f t="shared" si="25"/>
        <v>0</v>
      </c>
      <c r="AJ103" s="28">
        <f t="shared" si="26"/>
        <v>0</v>
      </c>
    </row>
    <row r="104" spans="1:36" s="28" customFormat="1" ht="12.75">
      <c r="A104" s="27">
        <v>506420</v>
      </c>
      <c r="B104" s="26">
        <v>2602000</v>
      </c>
      <c r="C104" s="26" t="s">
        <v>639</v>
      </c>
      <c r="D104" s="28" t="s">
        <v>277</v>
      </c>
      <c r="E104" s="28" t="s">
        <v>207</v>
      </c>
      <c r="F104" s="28">
        <v>71901</v>
      </c>
      <c r="G104" s="28">
        <v>9473</v>
      </c>
      <c r="H104" s="28">
        <v>5016235655</v>
      </c>
      <c r="I104" s="29">
        <v>7</v>
      </c>
      <c r="J104" s="29" t="s">
        <v>1</v>
      </c>
      <c r="K104" s="30" t="s">
        <v>700</v>
      </c>
      <c r="L104" s="42">
        <v>1107.46</v>
      </c>
      <c r="M104" s="30" t="s">
        <v>702</v>
      </c>
      <c r="N104" s="31" t="s">
        <v>702</v>
      </c>
      <c r="O104" s="31"/>
      <c r="P104" s="32">
        <v>19.312436804853387</v>
      </c>
      <c r="Q104" s="29" t="str">
        <f t="shared" si="28"/>
        <v>NO</v>
      </c>
      <c r="R104" s="29" t="s">
        <v>1</v>
      </c>
      <c r="S104" s="31" t="s">
        <v>702</v>
      </c>
      <c r="T104" s="33">
        <v>6730</v>
      </c>
      <c r="U104" s="34">
        <v>5187.343788</v>
      </c>
      <c r="V104" s="35">
        <v>7022.3719701</v>
      </c>
      <c r="W104" s="36">
        <v>29527</v>
      </c>
      <c r="X104" s="37">
        <f t="shared" si="14"/>
        <v>1</v>
      </c>
      <c r="Y104" s="37">
        <f t="shared" si="15"/>
        <v>0</v>
      </c>
      <c r="Z104" s="37">
        <f t="shared" si="16"/>
        <v>0</v>
      </c>
      <c r="AA104" s="37">
        <f t="shared" si="17"/>
        <v>0</v>
      </c>
      <c r="AB104" s="37">
        <f t="shared" si="18"/>
        <v>0</v>
      </c>
      <c r="AC104" s="37">
        <f t="shared" si="19"/>
        <v>1</v>
      </c>
      <c r="AD104" s="37">
        <f t="shared" si="20"/>
        <v>0</v>
      </c>
      <c r="AE104" s="37">
        <f t="shared" si="21"/>
        <v>0</v>
      </c>
      <c r="AF104" s="37">
        <f t="shared" si="22"/>
        <v>0</v>
      </c>
      <c r="AG104" s="37">
        <f t="shared" si="23"/>
        <v>0</v>
      </c>
      <c r="AH104" s="28">
        <f t="shared" si="24"/>
        <v>0</v>
      </c>
      <c r="AI104" s="28">
        <f t="shared" si="25"/>
        <v>0</v>
      </c>
      <c r="AJ104" s="28">
        <f t="shared" si="26"/>
        <v>0</v>
      </c>
    </row>
    <row r="105" spans="1:36" s="28" customFormat="1" ht="12.75">
      <c r="A105" s="27">
        <v>507890</v>
      </c>
      <c r="B105" s="26">
        <v>2603000</v>
      </c>
      <c r="C105" s="26" t="s">
        <v>207</v>
      </c>
      <c r="D105" s="28" t="s">
        <v>343</v>
      </c>
      <c r="E105" s="28" t="s">
        <v>207</v>
      </c>
      <c r="F105" s="28">
        <v>71901</v>
      </c>
      <c r="G105" s="28">
        <v>3601</v>
      </c>
      <c r="H105" s="28">
        <v>5016243372</v>
      </c>
      <c r="I105" s="29">
        <v>5</v>
      </c>
      <c r="J105" s="29" t="s">
        <v>0</v>
      </c>
      <c r="K105" s="30"/>
      <c r="L105" s="42">
        <v>3105.51</v>
      </c>
      <c r="M105" s="30" t="s">
        <v>702</v>
      </c>
      <c r="N105" s="31" t="s">
        <v>702</v>
      </c>
      <c r="O105" s="31"/>
      <c r="P105" s="32">
        <v>37.370466321243526</v>
      </c>
      <c r="Q105" s="29" t="str">
        <f t="shared" si="28"/>
        <v>YES</v>
      </c>
      <c r="R105" s="29" t="s">
        <v>0</v>
      </c>
      <c r="S105" s="31" t="s">
        <v>702</v>
      </c>
      <c r="T105" s="33">
        <v>28754</v>
      </c>
      <c r="U105" s="34">
        <v>15584.663754</v>
      </c>
      <c r="V105" s="35">
        <v>28679.6291946</v>
      </c>
      <c r="W105" s="36">
        <v>221424</v>
      </c>
      <c r="X105" s="37">
        <f t="shared" si="14"/>
        <v>0</v>
      </c>
      <c r="Y105" s="37">
        <f t="shared" si="15"/>
        <v>0</v>
      </c>
      <c r="Z105" s="37">
        <f t="shared" si="16"/>
        <v>0</v>
      </c>
      <c r="AA105" s="37">
        <f t="shared" si="17"/>
        <v>0</v>
      </c>
      <c r="AB105" s="37">
        <f t="shared" si="18"/>
        <v>1</v>
      </c>
      <c r="AC105" s="37">
        <f t="shared" si="19"/>
        <v>0</v>
      </c>
      <c r="AD105" s="37">
        <f t="shared" si="20"/>
        <v>0</v>
      </c>
      <c r="AE105" s="37">
        <f t="shared" si="21"/>
        <v>0</v>
      </c>
      <c r="AF105" s="37">
        <f t="shared" si="22"/>
        <v>0</v>
      </c>
      <c r="AG105" s="37">
        <f t="shared" si="23"/>
        <v>0</v>
      </c>
      <c r="AH105" s="28">
        <f t="shared" si="24"/>
        <v>0</v>
      </c>
      <c r="AI105" s="28">
        <f t="shared" si="25"/>
        <v>0</v>
      </c>
      <c r="AJ105" s="28">
        <f t="shared" si="26"/>
        <v>0</v>
      </c>
    </row>
    <row r="106" spans="1:36" s="28" customFormat="1" ht="12.75">
      <c r="A106" s="27">
        <v>507920</v>
      </c>
      <c r="B106" s="26">
        <v>2604000</v>
      </c>
      <c r="C106" s="26" t="s">
        <v>345</v>
      </c>
      <c r="D106" s="28" t="s">
        <v>344</v>
      </c>
      <c r="E106" s="28" t="s">
        <v>345</v>
      </c>
      <c r="F106" s="28">
        <v>71949</v>
      </c>
      <c r="G106" s="28">
        <v>4</v>
      </c>
      <c r="H106" s="28">
        <v>5019845381</v>
      </c>
      <c r="I106" s="29">
        <v>7</v>
      </c>
      <c r="J106" s="29" t="s">
        <v>1</v>
      </c>
      <c r="K106" s="30" t="s">
        <v>700</v>
      </c>
      <c r="L106" s="42">
        <v>696.73</v>
      </c>
      <c r="M106" s="30" t="s">
        <v>702</v>
      </c>
      <c r="N106" s="31" t="s">
        <v>702</v>
      </c>
      <c r="O106" s="31"/>
      <c r="P106" s="32">
        <v>10.102739726027398</v>
      </c>
      <c r="Q106" s="29" t="str">
        <f t="shared" si="28"/>
        <v>NO</v>
      </c>
      <c r="R106" s="29" t="s">
        <v>1</v>
      </c>
      <c r="S106" s="31" t="s">
        <v>702</v>
      </c>
      <c r="T106" s="33">
        <v>4527</v>
      </c>
      <c r="U106" s="34">
        <v>3317.908374</v>
      </c>
      <c r="V106" s="35">
        <v>4472.1100383</v>
      </c>
      <c r="W106" s="36">
        <v>11689</v>
      </c>
      <c r="X106" s="37">
        <f t="shared" si="14"/>
        <v>1</v>
      </c>
      <c r="Y106" s="37">
        <f t="shared" si="15"/>
        <v>0</v>
      </c>
      <c r="Z106" s="37">
        <f t="shared" si="16"/>
        <v>0</v>
      </c>
      <c r="AA106" s="37">
        <f t="shared" si="17"/>
        <v>0</v>
      </c>
      <c r="AB106" s="37">
        <f t="shared" si="18"/>
        <v>0</v>
      </c>
      <c r="AC106" s="37">
        <f t="shared" si="19"/>
        <v>1</v>
      </c>
      <c r="AD106" s="37">
        <f t="shared" si="20"/>
        <v>0</v>
      </c>
      <c r="AE106" s="37">
        <f t="shared" si="21"/>
        <v>0</v>
      </c>
      <c r="AF106" s="37">
        <f t="shared" si="22"/>
        <v>0</v>
      </c>
      <c r="AG106" s="37">
        <f t="shared" si="23"/>
        <v>0</v>
      </c>
      <c r="AH106" s="28">
        <f t="shared" si="24"/>
        <v>0</v>
      </c>
      <c r="AI106" s="28">
        <f t="shared" si="25"/>
        <v>0</v>
      </c>
      <c r="AJ106" s="28">
        <f t="shared" si="26"/>
        <v>0</v>
      </c>
    </row>
    <row r="107" spans="1:36" s="28" customFormat="1" ht="12.75">
      <c r="A107" s="27">
        <v>508610</v>
      </c>
      <c r="B107" s="26">
        <v>2605000</v>
      </c>
      <c r="C107" s="26" t="s">
        <v>652</v>
      </c>
      <c r="D107" s="28" t="s">
        <v>366</v>
      </c>
      <c r="E107" s="28" t="s">
        <v>367</v>
      </c>
      <c r="F107" s="28">
        <v>71964</v>
      </c>
      <c r="G107" s="28" t="s">
        <v>54</v>
      </c>
      <c r="H107" s="28">
        <v>5017672306</v>
      </c>
      <c r="I107" s="29">
        <v>7</v>
      </c>
      <c r="J107" s="29" t="s">
        <v>1</v>
      </c>
      <c r="K107" s="30" t="s">
        <v>700</v>
      </c>
      <c r="L107" s="42">
        <v>3524.59</v>
      </c>
      <c r="M107" s="30" t="s">
        <v>702</v>
      </c>
      <c r="N107" s="31" t="s">
        <v>702</v>
      </c>
      <c r="O107" s="31"/>
      <c r="P107" s="32">
        <v>16.26198083067093</v>
      </c>
      <c r="Q107" s="29" t="str">
        <f t="shared" si="28"/>
        <v>NO</v>
      </c>
      <c r="R107" s="29" t="s">
        <v>1</v>
      </c>
      <c r="S107" s="31" t="s">
        <v>702</v>
      </c>
      <c r="T107" s="33">
        <v>21660</v>
      </c>
      <c r="U107" s="34">
        <v>16684.597908</v>
      </c>
      <c r="V107" s="35">
        <v>22537.4822394</v>
      </c>
      <c r="W107" s="36">
        <v>82951</v>
      </c>
      <c r="X107" s="37">
        <f t="shared" si="14"/>
        <v>1</v>
      </c>
      <c r="Y107" s="37">
        <f t="shared" si="15"/>
        <v>0</v>
      </c>
      <c r="Z107" s="37">
        <f t="shared" si="16"/>
        <v>0</v>
      </c>
      <c r="AA107" s="37">
        <f t="shared" si="17"/>
        <v>0</v>
      </c>
      <c r="AB107" s="37">
        <f t="shared" si="18"/>
        <v>0</v>
      </c>
      <c r="AC107" s="37">
        <f t="shared" si="19"/>
        <v>1</v>
      </c>
      <c r="AD107" s="37">
        <f t="shared" si="20"/>
        <v>0</v>
      </c>
      <c r="AE107" s="37">
        <f t="shared" si="21"/>
        <v>0</v>
      </c>
      <c r="AF107" s="37">
        <f t="shared" si="22"/>
        <v>0</v>
      </c>
      <c r="AG107" s="37">
        <f t="shared" si="23"/>
        <v>0</v>
      </c>
      <c r="AH107" s="28">
        <f t="shared" si="24"/>
        <v>0</v>
      </c>
      <c r="AI107" s="28">
        <f t="shared" si="25"/>
        <v>0</v>
      </c>
      <c r="AJ107" s="28">
        <f t="shared" si="26"/>
        <v>0</v>
      </c>
    </row>
    <row r="108" spans="1:36" s="28" customFormat="1" ht="12.75">
      <c r="A108" s="27">
        <v>508670</v>
      </c>
      <c r="B108" s="26">
        <v>2606000</v>
      </c>
      <c r="C108" s="26" t="s">
        <v>653</v>
      </c>
      <c r="D108" s="28" t="s">
        <v>370</v>
      </c>
      <c r="E108" s="28" t="s">
        <v>207</v>
      </c>
      <c r="F108" s="28">
        <v>71901</v>
      </c>
      <c r="G108" s="28">
        <v>8321</v>
      </c>
      <c r="H108" s="28">
        <v>5012621880</v>
      </c>
      <c r="I108" s="29">
        <v>5</v>
      </c>
      <c r="J108" s="29" t="s">
        <v>0</v>
      </c>
      <c r="K108" s="30"/>
      <c r="L108" s="42">
        <v>2450.92</v>
      </c>
      <c r="M108" s="30" t="s">
        <v>702</v>
      </c>
      <c r="N108" s="31" t="s">
        <v>702</v>
      </c>
      <c r="O108" s="31"/>
      <c r="P108" s="32">
        <v>12.26158038147139</v>
      </c>
      <c r="Q108" s="29" t="str">
        <f t="shared" si="28"/>
        <v>NO</v>
      </c>
      <c r="R108" s="29" t="s">
        <v>0</v>
      </c>
      <c r="S108" s="31" t="s">
        <v>702</v>
      </c>
      <c r="T108" s="33">
        <v>13300</v>
      </c>
      <c r="U108" s="34">
        <v>11596.836636</v>
      </c>
      <c r="V108" s="35">
        <v>15631.0312662</v>
      </c>
      <c r="W108" s="36">
        <v>48101</v>
      </c>
      <c r="X108" s="37">
        <f t="shared" si="14"/>
        <v>0</v>
      </c>
      <c r="Y108" s="37">
        <f t="shared" si="15"/>
        <v>0</v>
      </c>
      <c r="Z108" s="37">
        <f t="shared" si="16"/>
        <v>0</v>
      </c>
      <c r="AA108" s="37">
        <f t="shared" si="17"/>
        <v>0</v>
      </c>
      <c r="AB108" s="37">
        <f t="shared" si="18"/>
        <v>0</v>
      </c>
      <c r="AC108" s="37">
        <f t="shared" si="19"/>
        <v>0</v>
      </c>
      <c r="AD108" s="37">
        <f t="shared" si="20"/>
        <v>0</v>
      </c>
      <c r="AE108" s="37">
        <f t="shared" si="21"/>
        <v>0</v>
      </c>
      <c r="AF108" s="37">
        <f t="shared" si="22"/>
        <v>0</v>
      </c>
      <c r="AG108" s="37">
        <f t="shared" si="23"/>
        <v>0</v>
      </c>
      <c r="AH108" s="28">
        <f t="shared" si="24"/>
        <v>0</v>
      </c>
      <c r="AI108" s="28">
        <f t="shared" si="25"/>
        <v>0</v>
      </c>
      <c r="AJ108" s="28">
        <f t="shared" si="26"/>
        <v>0</v>
      </c>
    </row>
    <row r="109" spans="1:36" s="28" customFormat="1" ht="12.75">
      <c r="A109" s="27">
        <v>510170</v>
      </c>
      <c r="B109" s="26">
        <v>2607000</v>
      </c>
      <c r="C109" s="26" t="s">
        <v>435</v>
      </c>
      <c r="D109" s="28" t="s">
        <v>434</v>
      </c>
      <c r="E109" s="28" t="s">
        <v>435</v>
      </c>
      <c r="F109" s="28">
        <v>71956</v>
      </c>
      <c r="G109" s="28">
        <v>1</v>
      </c>
      <c r="H109" s="28">
        <v>5017671540</v>
      </c>
      <c r="I109" s="29">
        <v>7</v>
      </c>
      <c r="J109" s="29" t="s">
        <v>1</v>
      </c>
      <c r="K109" s="30" t="s">
        <v>700</v>
      </c>
      <c r="L109" s="42">
        <v>655.1</v>
      </c>
      <c r="M109" s="30" t="s">
        <v>702</v>
      </c>
      <c r="N109" s="31" t="s">
        <v>702</v>
      </c>
      <c r="O109" s="31"/>
      <c r="P109" s="32">
        <v>24.005681818181817</v>
      </c>
      <c r="Q109" s="29" t="str">
        <f t="shared" si="28"/>
        <v>YES</v>
      </c>
      <c r="R109" s="29" t="s">
        <v>1</v>
      </c>
      <c r="S109" s="31" t="s">
        <v>701</v>
      </c>
      <c r="T109" s="33">
        <v>4760</v>
      </c>
      <c r="U109" s="34">
        <v>3100.63743</v>
      </c>
      <c r="V109" s="35">
        <v>4179.2569935</v>
      </c>
      <c r="W109" s="36">
        <v>23857</v>
      </c>
      <c r="X109" s="37">
        <f t="shared" si="14"/>
        <v>1</v>
      </c>
      <c r="Y109" s="37">
        <f t="shared" si="15"/>
        <v>0</v>
      </c>
      <c r="Z109" s="37">
        <f t="shared" si="16"/>
        <v>0</v>
      </c>
      <c r="AA109" s="37">
        <f t="shared" si="17"/>
        <v>0</v>
      </c>
      <c r="AB109" s="37">
        <f t="shared" si="18"/>
        <v>1</v>
      </c>
      <c r="AC109" s="37">
        <f t="shared" si="19"/>
        <v>1</v>
      </c>
      <c r="AD109" s="37" t="str">
        <f t="shared" si="20"/>
        <v>CHECK</v>
      </c>
      <c r="AE109" s="37">
        <f t="shared" si="21"/>
        <v>0</v>
      </c>
      <c r="AF109" s="37" t="str">
        <f t="shared" si="22"/>
        <v>RLISP</v>
      </c>
      <c r="AG109" s="37">
        <f t="shared" si="23"/>
        <v>0</v>
      </c>
      <c r="AH109" s="28">
        <f t="shared" si="24"/>
        <v>0</v>
      </c>
      <c r="AI109" s="28">
        <f t="shared" si="25"/>
        <v>0</v>
      </c>
      <c r="AJ109" s="28">
        <f t="shared" si="26"/>
        <v>0</v>
      </c>
    </row>
    <row r="110" spans="1:36" s="28" customFormat="1" ht="12.75">
      <c r="A110" s="27">
        <v>511730</v>
      </c>
      <c r="B110" s="26">
        <v>2703000</v>
      </c>
      <c r="C110" s="26" t="s">
        <v>495</v>
      </c>
      <c r="D110" s="28" t="s">
        <v>494</v>
      </c>
      <c r="E110" s="28" t="s">
        <v>495</v>
      </c>
      <c r="F110" s="28">
        <v>72128</v>
      </c>
      <c r="G110" s="28">
        <v>209</v>
      </c>
      <c r="H110" s="28">
        <v>5013322939</v>
      </c>
      <c r="I110" s="29">
        <v>7</v>
      </c>
      <c r="J110" s="29" t="s">
        <v>1</v>
      </c>
      <c r="K110" s="30" t="s">
        <v>700</v>
      </c>
      <c r="L110" s="42">
        <v>480.66</v>
      </c>
      <c r="M110" s="30" t="s">
        <v>700</v>
      </c>
      <c r="N110" s="31" t="s">
        <v>701</v>
      </c>
      <c r="O110" s="31"/>
      <c r="P110" s="32">
        <v>13.36405529953917</v>
      </c>
      <c r="Q110" s="29" t="str">
        <f t="shared" si="28"/>
        <v>NO</v>
      </c>
      <c r="R110" s="29" t="s">
        <v>1</v>
      </c>
      <c r="S110" s="31" t="s">
        <v>702</v>
      </c>
      <c r="T110" s="33">
        <v>3193</v>
      </c>
      <c r="U110" s="34">
        <v>2290.397868</v>
      </c>
      <c r="V110" s="35">
        <v>3087.1591806</v>
      </c>
      <c r="W110" s="36">
        <v>6737</v>
      </c>
      <c r="X110" s="37">
        <f t="shared" si="14"/>
        <v>1</v>
      </c>
      <c r="Y110" s="37">
        <f t="shared" si="15"/>
        <v>1</v>
      </c>
      <c r="Z110" s="37" t="str">
        <f t="shared" si="16"/>
        <v>ELIGIBLE</v>
      </c>
      <c r="AA110" s="37" t="str">
        <f t="shared" si="17"/>
        <v>OKAY</v>
      </c>
      <c r="AB110" s="37">
        <f t="shared" si="18"/>
        <v>0</v>
      </c>
      <c r="AC110" s="37">
        <f t="shared" si="19"/>
        <v>1</v>
      </c>
      <c r="AD110" s="37">
        <f t="shared" si="20"/>
        <v>0</v>
      </c>
      <c r="AE110" s="37">
        <f t="shared" si="21"/>
        <v>0</v>
      </c>
      <c r="AF110" s="37">
        <f t="shared" si="22"/>
        <v>0</v>
      </c>
      <c r="AG110" s="37">
        <f t="shared" si="23"/>
        <v>0</v>
      </c>
      <c r="AH110" s="28">
        <f t="shared" si="24"/>
        <v>0</v>
      </c>
      <c r="AI110" s="28">
        <f t="shared" si="25"/>
        <v>0</v>
      </c>
      <c r="AJ110" s="28">
        <f t="shared" si="26"/>
        <v>0</v>
      </c>
    </row>
    <row r="111" spans="1:36" s="28" customFormat="1" ht="12.75">
      <c r="A111" s="27">
        <v>500015</v>
      </c>
      <c r="B111" s="26">
        <v>2705000</v>
      </c>
      <c r="C111" s="26" t="s">
        <v>38</v>
      </c>
      <c r="D111" s="28" t="s">
        <v>37</v>
      </c>
      <c r="E111" s="28" t="s">
        <v>38</v>
      </c>
      <c r="F111" s="28">
        <v>72150</v>
      </c>
      <c r="G111" s="28">
        <v>2228</v>
      </c>
      <c r="H111" s="28">
        <v>8709423135</v>
      </c>
      <c r="I111" s="29" t="s">
        <v>688</v>
      </c>
      <c r="J111" s="29" t="s">
        <v>0</v>
      </c>
      <c r="K111" s="30"/>
      <c r="L111" s="42">
        <v>3910.92</v>
      </c>
      <c r="M111" s="30" t="s">
        <v>702</v>
      </c>
      <c r="N111" s="31" t="s">
        <v>702</v>
      </c>
      <c r="O111" s="31"/>
      <c r="P111" s="32">
        <v>12.121911798660816</v>
      </c>
      <c r="Q111" s="29" t="str">
        <f t="shared" si="28"/>
        <v>NO</v>
      </c>
      <c r="R111" s="29" t="s">
        <v>0</v>
      </c>
      <c r="S111" s="31" t="s">
        <v>702</v>
      </c>
      <c r="T111" s="33">
        <v>24858</v>
      </c>
      <c r="U111" s="34">
        <v>18907.098606</v>
      </c>
      <c r="V111" s="35">
        <v>25514.8215282</v>
      </c>
      <c r="W111" s="36">
        <v>88088</v>
      </c>
      <c r="X111" s="37">
        <f t="shared" si="14"/>
        <v>0</v>
      </c>
      <c r="Y111" s="37">
        <f t="shared" si="15"/>
        <v>0</v>
      </c>
      <c r="Z111" s="37">
        <f t="shared" si="16"/>
        <v>0</v>
      </c>
      <c r="AA111" s="37">
        <f t="shared" si="17"/>
        <v>0</v>
      </c>
      <c r="AB111" s="37">
        <f t="shared" si="18"/>
        <v>0</v>
      </c>
      <c r="AC111" s="37">
        <f t="shared" si="19"/>
        <v>0</v>
      </c>
      <c r="AD111" s="37">
        <f t="shared" si="20"/>
        <v>0</v>
      </c>
      <c r="AE111" s="37">
        <f t="shared" si="21"/>
        <v>0</v>
      </c>
      <c r="AF111" s="37">
        <f t="shared" si="22"/>
        <v>0</v>
      </c>
      <c r="AG111" s="37">
        <f t="shared" si="23"/>
        <v>0</v>
      </c>
      <c r="AH111" s="28">
        <f t="shared" si="24"/>
        <v>0</v>
      </c>
      <c r="AI111" s="28">
        <f t="shared" si="25"/>
        <v>0</v>
      </c>
      <c r="AJ111" s="28">
        <f t="shared" si="26"/>
        <v>0</v>
      </c>
    </row>
    <row r="112" spans="1:36" s="28" customFormat="1" ht="12.75">
      <c r="A112" s="27">
        <v>505040</v>
      </c>
      <c r="B112" s="26">
        <v>2801000</v>
      </c>
      <c r="C112" s="26" t="s">
        <v>217</v>
      </c>
      <c r="D112" s="28" t="s">
        <v>216</v>
      </c>
      <c r="E112" s="28" t="s">
        <v>217</v>
      </c>
      <c r="F112" s="28">
        <v>72425</v>
      </c>
      <c r="G112" s="28">
        <v>68</v>
      </c>
      <c r="H112" s="28">
        <v>8702493898</v>
      </c>
      <c r="I112" s="29">
        <v>7</v>
      </c>
      <c r="J112" s="29" t="s">
        <v>1</v>
      </c>
      <c r="K112" s="30" t="s">
        <v>700</v>
      </c>
      <c r="L112" s="42">
        <v>313.17</v>
      </c>
      <c r="M112" s="30" t="s">
        <v>700</v>
      </c>
      <c r="N112" s="31" t="s">
        <v>701</v>
      </c>
      <c r="O112" s="31"/>
      <c r="P112" s="32">
        <v>18.972332015810274</v>
      </c>
      <c r="Q112" s="29" t="str">
        <f t="shared" si="28"/>
        <v>NO</v>
      </c>
      <c r="R112" s="29" t="s">
        <v>1</v>
      </c>
      <c r="S112" s="31" t="s">
        <v>702</v>
      </c>
      <c r="T112" s="33">
        <v>2594</v>
      </c>
      <c r="U112" s="34">
        <v>1520.896608</v>
      </c>
      <c r="V112" s="35">
        <v>2642.9713136</v>
      </c>
      <c r="W112" s="36">
        <v>7738</v>
      </c>
      <c r="X112" s="37">
        <f t="shared" si="14"/>
        <v>1</v>
      </c>
      <c r="Y112" s="37">
        <f t="shared" si="15"/>
        <v>1</v>
      </c>
      <c r="Z112" s="37" t="str">
        <f t="shared" si="16"/>
        <v>ELIGIBLE</v>
      </c>
      <c r="AA112" s="37" t="str">
        <f t="shared" si="17"/>
        <v>OKAY</v>
      </c>
      <c r="AB112" s="37">
        <f t="shared" si="18"/>
        <v>0</v>
      </c>
      <c r="AC112" s="37">
        <f t="shared" si="19"/>
        <v>1</v>
      </c>
      <c r="AD112" s="37">
        <f t="shared" si="20"/>
        <v>0</v>
      </c>
      <c r="AE112" s="37">
        <f t="shared" si="21"/>
        <v>0</v>
      </c>
      <c r="AF112" s="37">
        <f t="shared" si="22"/>
        <v>0</v>
      </c>
      <c r="AG112" s="37">
        <f t="shared" si="23"/>
        <v>0</v>
      </c>
      <c r="AH112" s="28">
        <f t="shared" si="24"/>
        <v>0</v>
      </c>
      <c r="AI112" s="28">
        <f t="shared" si="25"/>
        <v>0</v>
      </c>
      <c r="AJ112" s="28">
        <f t="shared" si="26"/>
        <v>0</v>
      </c>
    </row>
    <row r="113" spans="1:36" s="28" customFormat="1" ht="12.75">
      <c r="A113" s="27">
        <v>500016</v>
      </c>
      <c r="B113" s="26">
        <v>2803000</v>
      </c>
      <c r="C113" s="26" t="s">
        <v>40</v>
      </c>
      <c r="D113" s="28" t="s">
        <v>39</v>
      </c>
      <c r="E113" s="28" t="s">
        <v>40</v>
      </c>
      <c r="F113" s="28">
        <v>72443</v>
      </c>
      <c r="G113" s="28">
        <v>9686</v>
      </c>
      <c r="H113" s="28">
        <v>8705972723</v>
      </c>
      <c r="I113" s="29">
        <v>7</v>
      </c>
      <c r="J113" s="29" t="s">
        <v>1</v>
      </c>
      <c r="K113" s="30" t="s">
        <v>700</v>
      </c>
      <c r="L113" s="42">
        <v>758.65</v>
      </c>
      <c r="M113" s="30" t="s">
        <v>702</v>
      </c>
      <c r="N113" s="31" t="s">
        <v>702</v>
      </c>
      <c r="O113" s="31"/>
      <c r="P113" s="32">
        <v>17.489986648865152</v>
      </c>
      <c r="Q113" s="29" t="str">
        <f t="shared" si="28"/>
        <v>NO</v>
      </c>
      <c r="R113" s="29" t="s">
        <v>1</v>
      </c>
      <c r="S113" s="31" t="s">
        <v>702</v>
      </c>
      <c r="T113" s="33">
        <v>5242</v>
      </c>
      <c r="U113" s="34">
        <v>3462.75567</v>
      </c>
      <c r="V113" s="35">
        <v>4710.0531372</v>
      </c>
      <c r="W113" s="36">
        <v>20133</v>
      </c>
      <c r="X113" s="37">
        <f t="shared" si="14"/>
        <v>1</v>
      </c>
      <c r="Y113" s="37">
        <f t="shared" si="15"/>
        <v>0</v>
      </c>
      <c r="Z113" s="37">
        <f t="shared" si="16"/>
        <v>0</v>
      </c>
      <c r="AA113" s="37">
        <f t="shared" si="17"/>
        <v>0</v>
      </c>
      <c r="AB113" s="37">
        <f t="shared" si="18"/>
        <v>0</v>
      </c>
      <c r="AC113" s="37">
        <f t="shared" si="19"/>
        <v>1</v>
      </c>
      <c r="AD113" s="37">
        <f t="shared" si="20"/>
        <v>0</v>
      </c>
      <c r="AE113" s="37">
        <f t="shared" si="21"/>
        <v>0</v>
      </c>
      <c r="AF113" s="37">
        <f t="shared" si="22"/>
        <v>0</v>
      </c>
      <c r="AG113" s="37">
        <f t="shared" si="23"/>
        <v>0</v>
      </c>
      <c r="AH113" s="28">
        <f t="shared" si="24"/>
        <v>0</v>
      </c>
      <c r="AI113" s="28">
        <f t="shared" si="25"/>
        <v>0</v>
      </c>
      <c r="AJ113" s="28">
        <f t="shared" si="26"/>
        <v>0</v>
      </c>
    </row>
    <row r="114" spans="1:36" s="28" customFormat="1" ht="12.75">
      <c r="A114" s="27">
        <v>513080</v>
      </c>
      <c r="B114" s="26">
        <v>2807000</v>
      </c>
      <c r="C114" s="26" t="s">
        <v>676</v>
      </c>
      <c r="D114" s="28" t="s">
        <v>558</v>
      </c>
      <c r="E114" s="28" t="s">
        <v>42</v>
      </c>
      <c r="F114" s="28">
        <v>72450</v>
      </c>
      <c r="G114" s="28">
        <v>3368</v>
      </c>
      <c r="H114" s="28">
        <v>8702362762</v>
      </c>
      <c r="I114" s="29">
        <v>6</v>
      </c>
      <c r="J114" s="29" t="s">
        <v>0</v>
      </c>
      <c r="K114" s="30"/>
      <c r="L114" s="42">
        <v>2643.4</v>
      </c>
      <c r="M114" s="30" t="s">
        <v>702</v>
      </c>
      <c r="N114" s="31" t="s">
        <v>702</v>
      </c>
      <c r="O114" s="31"/>
      <c r="P114" s="32">
        <v>21.550387596899228</v>
      </c>
      <c r="Q114" s="29" t="str">
        <f t="shared" si="28"/>
        <v>YES</v>
      </c>
      <c r="R114" s="29" t="s">
        <v>1</v>
      </c>
      <c r="S114" s="31" t="s">
        <v>701</v>
      </c>
      <c r="T114" s="33">
        <v>18795</v>
      </c>
      <c r="U114" s="34">
        <v>13629.225258</v>
      </c>
      <c r="V114" s="35">
        <v>18590.067239699998</v>
      </c>
      <c r="W114" s="36">
        <v>83886</v>
      </c>
      <c r="X114" s="37">
        <f t="shared" si="14"/>
        <v>0</v>
      </c>
      <c r="Y114" s="37">
        <f t="shared" si="15"/>
        <v>0</v>
      </c>
      <c r="Z114" s="37">
        <f t="shared" si="16"/>
        <v>0</v>
      </c>
      <c r="AA114" s="37">
        <f t="shared" si="17"/>
        <v>0</v>
      </c>
      <c r="AB114" s="37">
        <f t="shared" si="18"/>
        <v>1</v>
      </c>
      <c r="AC114" s="37">
        <f t="shared" si="19"/>
        <v>1</v>
      </c>
      <c r="AD114" s="37" t="str">
        <f t="shared" si="20"/>
        <v>CHECK</v>
      </c>
      <c r="AE114" s="37">
        <f t="shared" si="21"/>
        <v>0</v>
      </c>
      <c r="AF114" s="37" t="str">
        <f t="shared" si="22"/>
        <v>RLISP</v>
      </c>
      <c r="AG114" s="37">
        <f t="shared" si="23"/>
        <v>0</v>
      </c>
      <c r="AH114" s="28">
        <f t="shared" si="24"/>
        <v>0</v>
      </c>
      <c r="AI114" s="28">
        <f t="shared" si="25"/>
        <v>0</v>
      </c>
      <c r="AJ114" s="28">
        <f t="shared" si="26"/>
        <v>0</v>
      </c>
    </row>
    <row r="115" spans="1:36" s="28" customFormat="1" ht="12.75">
      <c r="A115" s="27">
        <v>500017</v>
      </c>
      <c r="B115" s="26">
        <v>2808000</v>
      </c>
      <c r="C115" s="26" t="s">
        <v>42</v>
      </c>
      <c r="D115" s="28" t="s">
        <v>41</v>
      </c>
      <c r="E115" s="28" t="s">
        <v>42</v>
      </c>
      <c r="F115" s="28">
        <v>72450</v>
      </c>
      <c r="G115" s="28">
        <v>4248</v>
      </c>
      <c r="H115" s="28">
        <v>8702392105</v>
      </c>
      <c r="I115" s="29" t="s">
        <v>2</v>
      </c>
      <c r="J115" s="29" t="s">
        <v>0</v>
      </c>
      <c r="K115" s="30"/>
      <c r="L115" s="42">
        <v>2584.27</v>
      </c>
      <c r="M115" s="30" t="s">
        <v>702</v>
      </c>
      <c r="N115" s="31" t="s">
        <v>702</v>
      </c>
      <c r="O115" s="31"/>
      <c r="P115" s="32">
        <v>19.35279187817259</v>
      </c>
      <c r="Q115" s="29" t="str">
        <f t="shared" si="28"/>
        <v>NO</v>
      </c>
      <c r="R115" s="29" t="s">
        <v>1</v>
      </c>
      <c r="S115" s="31" t="s">
        <v>702</v>
      </c>
      <c r="T115" s="33">
        <v>18934</v>
      </c>
      <c r="U115" s="34">
        <v>12407.076198</v>
      </c>
      <c r="V115" s="35">
        <v>16857.3533913</v>
      </c>
      <c r="W115" s="36">
        <v>88088</v>
      </c>
      <c r="X115" s="37">
        <f t="shared" si="14"/>
        <v>0</v>
      </c>
      <c r="Y115" s="37">
        <f t="shared" si="15"/>
        <v>0</v>
      </c>
      <c r="Z115" s="37">
        <f t="shared" si="16"/>
        <v>0</v>
      </c>
      <c r="AA115" s="37">
        <f t="shared" si="17"/>
        <v>0</v>
      </c>
      <c r="AB115" s="37">
        <f t="shared" si="18"/>
        <v>0</v>
      </c>
      <c r="AC115" s="37">
        <f t="shared" si="19"/>
        <v>1</v>
      </c>
      <c r="AD115" s="37">
        <f t="shared" si="20"/>
        <v>0</v>
      </c>
      <c r="AE115" s="37">
        <f t="shared" si="21"/>
        <v>0</v>
      </c>
      <c r="AF115" s="37">
        <f t="shared" si="22"/>
        <v>0</v>
      </c>
      <c r="AG115" s="37">
        <f t="shared" si="23"/>
        <v>0</v>
      </c>
      <c r="AH115" s="28">
        <f t="shared" si="24"/>
        <v>0</v>
      </c>
      <c r="AI115" s="28">
        <f t="shared" si="25"/>
        <v>0</v>
      </c>
      <c r="AJ115" s="28">
        <f t="shared" si="26"/>
        <v>0</v>
      </c>
    </row>
    <row r="116" spans="1:36" s="28" customFormat="1" ht="12.75">
      <c r="A116" s="27">
        <v>503300</v>
      </c>
      <c r="B116" s="26">
        <v>2901000</v>
      </c>
      <c r="C116" s="26" t="s">
        <v>139</v>
      </c>
      <c r="D116" s="28" t="s">
        <v>138</v>
      </c>
      <c r="E116" s="28" t="s">
        <v>139</v>
      </c>
      <c r="F116" s="28">
        <v>71825</v>
      </c>
      <c r="G116" s="28">
        <v>98</v>
      </c>
      <c r="H116" s="28">
        <v>8708742801</v>
      </c>
      <c r="I116" s="29">
        <v>7</v>
      </c>
      <c r="J116" s="29" t="s">
        <v>1</v>
      </c>
      <c r="K116" s="30" t="s">
        <v>700</v>
      </c>
      <c r="L116" s="42">
        <v>459.98</v>
      </c>
      <c r="M116" s="30" t="s">
        <v>700</v>
      </c>
      <c r="N116" s="31" t="s">
        <v>701</v>
      </c>
      <c r="O116" s="31"/>
      <c r="P116" s="32">
        <v>20.3781512605042</v>
      </c>
      <c r="Q116" s="29" t="str">
        <f t="shared" si="28"/>
        <v>YES</v>
      </c>
      <c r="R116" s="29" t="s">
        <v>1</v>
      </c>
      <c r="S116" s="31" t="s">
        <v>702</v>
      </c>
      <c r="T116" s="33">
        <v>4410</v>
      </c>
      <c r="U116" s="34">
        <v>2249.659566</v>
      </c>
      <c r="V116" s="35">
        <v>3909.2492346999998</v>
      </c>
      <c r="W116" s="36">
        <v>14400</v>
      </c>
      <c r="X116" s="37">
        <f t="shared" si="14"/>
        <v>1</v>
      </c>
      <c r="Y116" s="37">
        <f t="shared" si="15"/>
        <v>1</v>
      </c>
      <c r="Z116" s="37" t="str">
        <f t="shared" si="16"/>
        <v>ELIGIBLE</v>
      </c>
      <c r="AA116" s="37" t="str">
        <f t="shared" si="17"/>
        <v>OKAY</v>
      </c>
      <c r="AB116" s="37">
        <f t="shared" si="18"/>
        <v>1</v>
      </c>
      <c r="AC116" s="37">
        <f t="shared" si="19"/>
        <v>1</v>
      </c>
      <c r="AD116" s="37" t="str">
        <f t="shared" si="20"/>
        <v>CHECK</v>
      </c>
      <c r="AE116" s="37" t="str">
        <f t="shared" si="21"/>
        <v>SRSA</v>
      </c>
      <c r="AF116" s="37">
        <f t="shared" si="22"/>
        <v>0</v>
      </c>
      <c r="AG116" s="37">
        <f t="shared" si="23"/>
        <v>0</v>
      </c>
      <c r="AH116" s="28">
        <f t="shared" si="24"/>
        <v>0</v>
      </c>
      <c r="AI116" s="28">
        <f t="shared" si="25"/>
        <v>0</v>
      </c>
      <c r="AJ116" s="28">
        <f t="shared" si="26"/>
        <v>0</v>
      </c>
    </row>
    <row r="117" spans="1:36" s="28" customFormat="1" ht="12.75">
      <c r="A117" s="27">
        <v>507840</v>
      </c>
      <c r="B117" s="26">
        <v>2903000</v>
      </c>
      <c r="C117" s="26" t="s">
        <v>340</v>
      </c>
      <c r="D117" s="28" t="s">
        <v>339</v>
      </c>
      <c r="E117" s="28" t="s">
        <v>340</v>
      </c>
      <c r="F117" s="28">
        <v>71801</v>
      </c>
      <c r="G117" s="28">
        <v>4402</v>
      </c>
      <c r="H117" s="28">
        <v>8707772251</v>
      </c>
      <c r="I117" s="29">
        <v>6</v>
      </c>
      <c r="J117" s="29" t="s">
        <v>0</v>
      </c>
      <c r="K117" s="30"/>
      <c r="L117" s="42">
        <v>2656.81</v>
      </c>
      <c r="M117" s="30" t="s">
        <v>702</v>
      </c>
      <c r="N117" s="31" t="s">
        <v>702</v>
      </c>
      <c r="O117" s="31"/>
      <c r="P117" s="32">
        <v>28.535273647579878</v>
      </c>
      <c r="Q117" s="29" t="str">
        <f t="shared" si="28"/>
        <v>YES</v>
      </c>
      <c r="R117" s="29" t="s">
        <v>1</v>
      </c>
      <c r="S117" s="31" t="s">
        <v>701</v>
      </c>
      <c r="T117" s="33">
        <v>21876</v>
      </c>
      <c r="U117" s="34">
        <v>12932.147646</v>
      </c>
      <c r="V117" s="35">
        <v>22025.09428</v>
      </c>
      <c r="W117" s="36">
        <v>121506</v>
      </c>
      <c r="X117" s="37">
        <f t="shared" si="14"/>
        <v>0</v>
      </c>
      <c r="Y117" s="37">
        <f t="shared" si="15"/>
        <v>0</v>
      </c>
      <c r="Z117" s="37">
        <f t="shared" si="16"/>
        <v>0</v>
      </c>
      <c r="AA117" s="37">
        <f t="shared" si="17"/>
        <v>0</v>
      </c>
      <c r="AB117" s="37">
        <f t="shared" si="18"/>
        <v>1</v>
      </c>
      <c r="AC117" s="37">
        <f t="shared" si="19"/>
        <v>1</v>
      </c>
      <c r="AD117" s="37" t="str">
        <f t="shared" si="20"/>
        <v>CHECK</v>
      </c>
      <c r="AE117" s="37">
        <f t="shared" si="21"/>
        <v>0</v>
      </c>
      <c r="AF117" s="37" t="str">
        <f t="shared" si="22"/>
        <v>RLISP</v>
      </c>
      <c r="AG117" s="37">
        <f t="shared" si="23"/>
        <v>0</v>
      </c>
      <c r="AH117" s="28">
        <f t="shared" si="24"/>
        <v>0</v>
      </c>
      <c r="AI117" s="28">
        <f t="shared" si="25"/>
        <v>0</v>
      </c>
      <c r="AJ117" s="28">
        <f t="shared" si="26"/>
        <v>0</v>
      </c>
    </row>
    <row r="118" spans="1:36" s="28" customFormat="1" ht="12.75">
      <c r="A118" s="27">
        <v>512120</v>
      </c>
      <c r="B118" s="26">
        <v>2905000</v>
      </c>
      <c r="C118" s="26" t="s">
        <v>515</v>
      </c>
      <c r="D118" s="28" t="s">
        <v>514</v>
      </c>
      <c r="E118" s="28" t="s">
        <v>515</v>
      </c>
      <c r="F118" s="28">
        <v>71859</v>
      </c>
      <c r="G118" s="28">
        <v>90</v>
      </c>
      <c r="H118" s="28">
        <v>8703889262</v>
      </c>
      <c r="I118" s="29">
        <v>7</v>
      </c>
      <c r="J118" s="29" t="s">
        <v>1</v>
      </c>
      <c r="K118" s="30" t="s">
        <v>700</v>
      </c>
      <c r="L118" s="42">
        <v>179.41</v>
      </c>
      <c r="M118" s="30" t="s">
        <v>700</v>
      </c>
      <c r="N118" s="31" t="s">
        <v>701</v>
      </c>
      <c r="O118" s="31"/>
      <c r="P118" s="32">
        <v>27.716186252771617</v>
      </c>
      <c r="Q118" s="29" t="str">
        <f t="shared" si="28"/>
        <v>YES</v>
      </c>
      <c r="R118" s="29" t="s">
        <v>1</v>
      </c>
      <c r="S118" s="31" t="s">
        <v>702</v>
      </c>
      <c r="T118" s="33">
        <v>1893</v>
      </c>
      <c r="U118" s="34">
        <v>946.033902</v>
      </c>
      <c r="V118" s="35">
        <v>1644.1309658999999</v>
      </c>
      <c r="W118" s="36">
        <v>15620</v>
      </c>
      <c r="X118" s="37">
        <f t="shared" si="14"/>
        <v>1</v>
      </c>
      <c r="Y118" s="37">
        <f t="shared" si="15"/>
        <v>1</v>
      </c>
      <c r="Z118" s="37" t="str">
        <f t="shared" si="16"/>
        <v>ELIGIBLE</v>
      </c>
      <c r="AA118" s="37" t="str">
        <f t="shared" si="17"/>
        <v>OKAY</v>
      </c>
      <c r="AB118" s="37">
        <f t="shared" si="18"/>
        <v>1</v>
      </c>
      <c r="AC118" s="37">
        <f t="shared" si="19"/>
        <v>1</v>
      </c>
      <c r="AD118" s="37" t="str">
        <f t="shared" si="20"/>
        <v>CHECK</v>
      </c>
      <c r="AE118" s="37" t="str">
        <f t="shared" si="21"/>
        <v>SRSA</v>
      </c>
      <c r="AF118" s="37">
        <f t="shared" si="22"/>
        <v>0</v>
      </c>
      <c r="AG118" s="37">
        <f t="shared" si="23"/>
        <v>0</v>
      </c>
      <c r="AH118" s="28">
        <f t="shared" si="24"/>
        <v>0</v>
      </c>
      <c r="AI118" s="28">
        <f t="shared" si="25"/>
        <v>0</v>
      </c>
      <c r="AJ118" s="28">
        <f t="shared" si="26"/>
        <v>0</v>
      </c>
    </row>
    <row r="119" spans="1:36" s="28" customFormat="1" ht="12.75">
      <c r="A119" s="27">
        <v>512630</v>
      </c>
      <c r="B119" s="26">
        <v>2906000</v>
      </c>
      <c r="C119" s="26" t="s">
        <v>674</v>
      </c>
      <c r="D119" s="28" t="s">
        <v>538</v>
      </c>
      <c r="E119" s="28" t="s">
        <v>340</v>
      </c>
      <c r="F119" s="28">
        <v>71801</v>
      </c>
      <c r="G119" s="28">
        <v>9033</v>
      </c>
      <c r="H119" s="28">
        <v>8707778236</v>
      </c>
      <c r="I119" s="29">
        <v>7</v>
      </c>
      <c r="J119" s="29" t="s">
        <v>1</v>
      </c>
      <c r="K119" s="30" t="s">
        <v>700</v>
      </c>
      <c r="L119" s="42">
        <v>476.1</v>
      </c>
      <c r="M119" s="30" t="s">
        <v>700</v>
      </c>
      <c r="N119" s="31" t="s">
        <v>701</v>
      </c>
      <c r="O119" s="31"/>
      <c r="P119" s="32">
        <v>9.090909090909092</v>
      </c>
      <c r="Q119" s="29" t="str">
        <f t="shared" si="28"/>
        <v>NO</v>
      </c>
      <c r="R119" s="29" t="s">
        <v>1</v>
      </c>
      <c r="S119" s="31" t="s">
        <v>702</v>
      </c>
      <c r="T119" s="33">
        <v>3494</v>
      </c>
      <c r="U119" s="34">
        <v>2154.603528</v>
      </c>
      <c r="V119" s="35">
        <v>3744.1260276</v>
      </c>
      <c r="W119" s="36">
        <v>6079</v>
      </c>
      <c r="X119" s="37">
        <f t="shared" si="14"/>
        <v>1</v>
      </c>
      <c r="Y119" s="37">
        <f t="shared" si="15"/>
        <v>1</v>
      </c>
      <c r="Z119" s="37" t="str">
        <f t="shared" si="16"/>
        <v>ELIGIBLE</v>
      </c>
      <c r="AA119" s="37" t="str">
        <f t="shared" si="17"/>
        <v>OKAY</v>
      </c>
      <c r="AB119" s="37">
        <f t="shared" si="18"/>
        <v>0</v>
      </c>
      <c r="AC119" s="37">
        <f t="shared" si="19"/>
        <v>1</v>
      </c>
      <c r="AD119" s="37">
        <f t="shared" si="20"/>
        <v>0</v>
      </c>
      <c r="AE119" s="37">
        <f t="shared" si="21"/>
        <v>0</v>
      </c>
      <c r="AF119" s="37">
        <f t="shared" si="22"/>
        <v>0</v>
      </c>
      <c r="AG119" s="37">
        <f t="shared" si="23"/>
        <v>0</v>
      </c>
      <c r="AH119" s="28">
        <f t="shared" si="24"/>
        <v>0</v>
      </c>
      <c r="AI119" s="28">
        <f t="shared" si="25"/>
        <v>0</v>
      </c>
      <c r="AJ119" s="28">
        <f t="shared" si="26"/>
        <v>0</v>
      </c>
    </row>
    <row r="120" spans="1:36" s="28" customFormat="1" ht="12.75">
      <c r="A120" s="27">
        <v>503240</v>
      </c>
      <c r="B120" s="26">
        <v>3001000</v>
      </c>
      <c r="C120" s="26" t="s">
        <v>135</v>
      </c>
      <c r="D120" s="28" t="s">
        <v>134</v>
      </c>
      <c r="E120" s="28" t="s">
        <v>135</v>
      </c>
      <c r="F120" s="28">
        <v>71929</v>
      </c>
      <c r="G120" s="28">
        <v>8170</v>
      </c>
      <c r="H120" s="28">
        <v>5018654888</v>
      </c>
      <c r="I120" s="29">
        <v>7</v>
      </c>
      <c r="J120" s="29" t="s">
        <v>1</v>
      </c>
      <c r="K120" s="30" t="s">
        <v>700</v>
      </c>
      <c r="L120" s="42">
        <v>993.26</v>
      </c>
      <c r="M120" s="30" t="s">
        <v>702</v>
      </c>
      <c r="N120" s="31" t="s">
        <v>702</v>
      </c>
      <c r="O120" s="31"/>
      <c r="P120" s="32">
        <v>19.298245614035086</v>
      </c>
      <c r="Q120" s="29" t="str">
        <f t="shared" si="28"/>
        <v>NO</v>
      </c>
      <c r="R120" s="29" t="s">
        <v>1</v>
      </c>
      <c r="S120" s="31" t="s">
        <v>702</v>
      </c>
      <c r="T120" s="33">
        <v>6680</v>
      </c>
      <c r="U120" s="34">
        <v>4707.53712</v>
      </c>
      <c r="V120" s="35">
        <v>6345.149304</v>
      </c>
      <c r="W120" s="36">
        <v>24569</v>
      </c>
      <c r="X120" s="37">
        <f t="shared" si="14"/>
        <v>1</v>
      </c>
      <c r="Y120" s="37">
        <f t="shared" si="15"/>
        <v>0</v>
      </c>
      <c r="Z120" s="37">
        <f t="shared" si="16"/>
        <v>0</v>
      </c>
      <c r="AA120" s="37">
        <f t="shared" si="17"/>
        <v>0</v>
      </c>
      <c r="AB120" s="37">
        <f t="shared" si="18"/>
        <v>0</v>
      </c>
      <c r="AC120" s="37">
        <f t="shared" si="19"/>
        <v>1</v>
      </c>
      <c r="AD120" s="37">
        <f t="shared" si="20"/>
        <v>0</v>
      </c>
      <c r="AE120" s="37">
        <f t="shared" si="21"/>
        <v>0</v>
      </c>
      <c r="AF120" s="37">
        <f t="shared" si="22"/>
        <v>0</v>
      </c>
      <c r="AG120" s="37">
        <f t="shared" si="23"/>
        <v>0</v>
      </c>
      <c r="AH120" s="28">
        <f t="shared" si="24"/>
        <v>0</v>
      </c>
      <c r="AI120" s="28">
        <f t="shared" si="25"/>
        <v>0</v>
      </c>
      <c r="AJ120" s="28">
        <f t="shared" si="26"/>
        <v>0</v>
      </c>
    </row>
    <row r="121" spans="1:36" s="28" customFormat="1" ht="12.75">
      <c r="A121" s="27">
        <v>506630</v>
      </c>
      <c r="B121" s="26">
        <v>3002000</v>
      </c>
      <c r="C121" s="26" t="s">
        <v>641</v>
      </c>
      <c r="D121" s="28" t="s">
        <v>284</v>
      </c>
      <c r="E121" s="28" t="s">
        <v>285</v>
      </c>
      <c r="F121" s="28">
        <v>72104</v>
      </c>
      <c r="G121" s="28">
        <v>9535</v>
      </c>
      <c r="H121" s="28">
        <v>5013323694</v>
      </c>
      <c r="I121" s="29">
        <v>6</v>
      </c>
      <c r="J121" s="29" t="s">
        <v>0</v>
      </c>
      <c r="K121" s="30"/>
      <c r="L121" s="42">
        <v>995.54</v>
      </c>
      <c r="M121" s="30" t="s">
        <v>702</v>
      </c>
      <c r="N121" s="31" t="s">
        <v>702</v>
      </c>
      <c r="O121" s="31"/>
      <c r="P121" s="32">
        <v>20.588235294117645</v>
      </c>
      <c r="Q121" s="29" t="str">
        <f t="shared" si="28"/>
        <v>YES</v>
      </c>
      <c r="R121" s="29" t="s">
        <v>1</v>
      </c>
      <c r="S121" s="31" t="s">
        <v>701</v>
      </c>
      <c r="T121" s="33">
        <v>6299</v>
      </c>
      <c r="U121" s="34">
        <v>4639.63995</v>
      </c>
      <c r="V121" s="35">
        <v>6278.0371479</v>
      </c>
      <c r="W121" s="36">
        <v>28470</v>
      </c>
      <c r="X121" s="37">
        <f t="shared" si="14"/>
        <v>0</v>
      </c>
      <c r="Y121" s="37">
        <f t="shared" si="15"/>
        <v>0</v>
      </c>
      <c r="Z121" s="37">
        <f t="shared" si="16"/>
        <v>0</v>
      </c>
      <c r="AA121" s="37">
        <f t="shared" si="17"/>
        <v>0</v>
      </c>
      <c r="AB121" s="37">
        <f t="shared" si="18"/>
        <v>1</v>
      </c>
      <c r="AC121" s="37">
        <f t="shared" si="19"/>
        <v>1</v>
      </c>
      <c r="AD121" s="37" t="str">
        <f t="shared" si="20"/>
        <v>CHECK</v>
      </c>
      <c r="AE121" s="37">
        <f t="shared" si="21"/>
        <v>0</v>
      </c>
      <c r="AF121" s="37" t="str">
        <f t="shared" si="22"/>
        <v>RLISP</v>
      </c>
      <c r="AG121" s="37">
        <f t="shared" si="23"/>
        <v>0</v>
      </c>
      <c r="AH121" s="28">
        <f t="shared" si="24"/>
        <v>0</v>
      </c>
      <c r="AI121" s="28">
        <f t="shared" si="25"/>
        <v>0</v>
      </c>
      <c r="AJ121" s="28">
        <f t="shared" si="26"/>
        <v>0</v>
      </c>
    </row>
    <row r="122" spans="1:36" s="28" customFormat="1" ht="12.75">
      <c r="A122" s="27">
        <v>509190</v>
      </c>
      <c r="B122" s="26">
        <v>3003000</v>
      </c>
      <c r="C122" s="26" t="s">
        <v>654</v>
      </c>
      <c r="D122" s="28" t="s">
        <v>389</v>
      </c>
      <c r="E122" s="28" t="s">
        <v>285</v>
      </c>
      <c r="F122" s="28">
        <v>72104</v>
      </c>
      <c r="G122" s="28" t="s">
        <v>54</v>
      </c>
      <c r="H122" s="28">
        <v>5013325468</v>
      </c>
      <c r="I122" s="29">
        <v>6</v>
      </c>
      <c r="J122" s="29" t="s">
        <v>0</v>
      </c>
      <c r="K122" s="30"/>
      <c r="L122" s="42">
        <v>794.42</v>
      </c>
      <c r="M122" s="30" t="s">
        <v>702</v>
      </c>
      <c r="N122" s="31" t="s">
        <v>702</v>
      </c>
      <c r="O122" s="31"/>
      <c r="P122" s="32">
        <v>18.782608695652172</v>
      </c>
      <c r="Q122" s="29" t="str">
        <f aca="true" t="shared" si="29" ref="Q122:Q147">IF(P122&lt;20,"NO","YES")</f>
        <v>NO</v>
      </c>
      <c r="R122" s="29" t="s">
        <v>1</v>
      </c>
      <c r="S122" s="31" t="s">
        <v>702</v>
      </c>
      <c r="T122" s="33">
        <v>4685</v>
      </c>
      <c r="U122" s="34">
        <v>3766.029696</v>
      </c>
      <c r="V122" s="35">
        <v>5076.1194432</v>
      </c>
      <c r="W122" s="36">
        <v>17928</v>
      </c>
      <c r="X122" s="37">
        <f t="shared" si="14"/>
        <v>0</v>
      </c>
      <c r="Y122" s="37">
        <f t="shared" si="15"/>
        <v>0</v>
      </c>
      <c r="Z122" s="37">
        <f t="shared" si="16"/>
        <v>0</v>
      </c>
      <c r="AA122" s="37">
        <f t="shared" si="17"/>
        <v>0</v>
      </c>
      <c r="AB122" s="37">
        <f t="shared" si="18"/>
        <v>0</v>
      </c>
      <c r="AC122" s="37">
        <f t="shared" si="19"/>
        <v>1</v>
      </c>
      <c r="AD122" s="37">
        <f t="shared" si="20"/>
        <v>0</v>
      </c>
      <c r="AE122" s="37">
        <f t="shared" si="21"/>
        <v>0</v>
      </c>
      <c r="AF122" s="37">
        <f t="shared" si="22"/>
        <v>0</v>
      </c>
      <c r="AG122" s="37">
        <f t="shared" si="23"/>
        <v>0</v>
      </c>
      <c r="AH122" s="28">
        <f t="shared" si="24"/>
        <v>0</v>
      </c>
      <c r="AI122" s="28">
        <f t="shared" si="25"/>
        <v>0</v>
      </c>
      <c r="AJ122" s="28">
        <f t="shared" si="26"/>
        <v>0</v>
      </c>
    </row>
    <row r="123" spans="1:36" s="28" customFormat="1" ht="12.75">
      <c r="A123" s="27">
        <v>509240</v>
      </c>
      <c r="B123" s="26">
        <v>3004000</v>
      </c>
      <c r="C123" s="26" t="s">
        <v>655</v>
      </c>
      <c r="D123" s="28" t="s">
        <v>390</v>
      </c>
      <c r="E123" s="28" t="s">
        <v>285</v>
      </c>
      <c r="F123" s="28">
        <v>72104</v>
      </c>
      <c r="G123" s="28">
        <v>5231</v>
      </c>
      <c r="H123" s="28">
        <v>5013327500</v>
      </c>
      <c r="I123" s="29">
        <v>6</v>
      </c>
      <c r="J123" s="29" t="s">
        <v>0</v>
      </c>
      <c r="K123" s="30"/>
      <c r="L123" s="42">
        <v>2123.04</v>
      </c>
      <c r="M123" s="30" t="s">
        <v>702</v>
      </c>
      <c r="N123" s="31" t="s">
        <v>702</v>
      </c>
      <c r="O123" s="31"/>
      <c r="P123" s="32">
        <v>23.081861958266455</v>
      </c>
      <c r="Q123" s="29" t="str">
        <f t="shared" si="29"/>
        <v>YES</v>
      </c>
      <c r="R123" s="29" t="s">
        <v>1</v>
      </c>
      <c r="S123" s="31" t="s">
        <v>701</v>
      </c>
      <c r="T123" s="33">
        <v>16306</v>
      </c>
      <c r="U123" s="34">
        <v>9605.186316</v>
      </c>
      <c r="V123" s="35">
        <v>17431.0489016</v>
      </c>
      <c r="W123" s="36">
        <v>96746</v>
      </c>
      <c r="X123" s="37">
        <f t="shared" si="14"/>
        <v>0</v>
      </c>
      <c r="Y123" s="37">
        <f t="shared" si="15"/>
        <v>0</v>
      </c>
      <c r="Z123" s="37">
        <f t="shared" si="16"/>
        <v>0</v>
      </c>
      <c r="AA123" s="37">
        <f t="shared" si="17"/>
        <v>0</v>
      </c>
      <c r="AB123" s="37">
        <f t="shared" si="18"/>
        <v>1</v>
      </c>
      <c r="AC123" s="37">
        <f t="shared" si="19"/>
        <v>1</v>
      </c>
      <c r="AD123" s="37" t="str">
        <f t="shared" si="20"/>
        <v>CHECK</v>
      </c>
      <c r="AE123" s="37">
        <f t="shared" si="21"/>
        <v>0</v>
      </c>
      <c r="AF123" s="37" t="str">
        <f t="shared" si="22"/>
        <v>RLISP</v>
      </c>
      <c r="AG123" s="37">
        <f t="shared" si="23"/>
        <v>0</v>
      </c>
      <c r="AH123" s="28">
        <f t="shared" si="24"/>
        <v>0</v>
      </c>
      <c r="AI123" s="28">
        <f t="shared" si="25"/>
        <v>0</v>
      </c>
      <c r="AJ123" s="28">
        <f t="shared" si="26"/>
        <v>0</v>
      </c>
    </row>
    <row r="124" spans="1:36" s="28" customFormat="1" ht="12.75">
      <c r="A124" s="27">
        <v>510980</v>
      </c>
      <c r="B124" s="26">
        <v>3005000</v>
      </c>
      <c r="C124" s="26" t="s">
        <v>662</v>
      </c>
      <c r="D124" s="28" t="s">
        <v>468</v>
      </c>
      <c r="E124" s="28" t="s">
        <v>469</v>
      </c>
      <c r="F124" s="28">
        <v>71941</v>
      </c>
      <c r="G124" s="28">
        <v>9706</v>
      </c>
      <c r="H124" s="28">
        <v>5013842318</v>
      </c>
      <c r="I124" s="29">
        <v>7</v>
      </c>
      <c r="J124" s="29" t="s">
        <v>1</v>
      </c>
      <c r="K124" s="30" t="s">
        <v>700</v>
      </c>
      <c r="L124" s="42">
        <v>377.25</v>
      </c>
      <c r="M124" s="30" t="s">
        <v>700</v>
      </c>
      <c r="N124" s="31" t="s">
        <v>701</v>
      </c>
      <c r="O124" s="31"/>
      <c r="P124" s="32">
        <v>19.148936170212767</v>
      </c>
      <c r="Q124" s="29" t="str">
        <f t="shared" si="29"/>
        <v>NO</v>
      </c>
      <c r="R124" s="29" t="s">
        <v>1</v>
      </c>
      <c r="S124" s="31" t="s">
        <v>702</v>
      </c>
      <c r="T124" s="33">
        <v>2063</v>
      </c>
      <c r="U124" s="34">
        <v>1706.482206</v>
      </c>
      <c r="V124" s="35">
        <v>2324.5210431</v>
      </c>
      <c r="W124" s="36">
        <v>10771</v>
      </c>
      <c r="X124" s="37">
        <f t="shared" si="14"/>
        <v>1</v>
      </c>
      <c r="Y124" s="37">
        <f t="shared" si="15"/>
        <v>1</v>
      </c>
      <c r="Z124" s="37" t="str">
        <f t="shared" si="16"/>
        <v>ELIGIBLE</v>
      </c>
      <c r="AA124" s="37" t="str">
        <f t="shared" si="17"/>
        <v>OKAY</v>
      </c>
      <c r="AB124" s="37">
        <f t="shared" si="18"/>
        <v>0</v>
      </c>
      <c r="AC124" s="37">
        <f t="shared" si="19"/>
        <v>1</v>
      </c>
      <c r="AD124" s="37">
        <f t="shared" si="20"/>
        <v>0</v>
      </c>
      <c r="AE124" s="37">
        <f t="shared" si="21"/>
        <v>0</v>
      </c>
      <c r="AF124" s="37">
        <f t="shared" si="22"/>
        <v>0</v>
      </c>
      <c r="AG124" s="37">
        <f t="shared" si="23"/>
        <v>0</v>
      </c>
      <c r="AH124" s="28">
        <f t="shared" si="24"/>
        <v>0</v>
      </c>
      <c r="AI124" s="28">
        <f t="shared" si="25"/>
        <v>0</v>
      </c>
      <c r="AJ124" s="28">
        <f t="shared" si="26"/>
        <v>0</v>
      </c>
    </row>
    <row r="125" spans="1:36" s="28" customFormat="1" ht="12.75">
      <c r="A125" s="27">
        <v>505340</v>
      </c>
      <c r="B125" s="26">
        <v>3102000</v>
      </c>
      <c r="C125" s="26" t="s">
        <v>229</v>
      </c>
      <c r="D125" s="28" t="s">
        <v>228</v>
      </c>
      <c r="E125" s="28" t="s">
        <v>229</v>
      </c>
      <c r="F125" s="28">
        <v>71833</v>
      </c>
      <c r="G125" s="28">
        <v>124</v>
      </c>
      <c r="H125" s="28">
        <v>8702862191</v>
      </c>
      <c r="I125" s="29">
        <v>7</v>
      </c>
      <c r="J125" s="29" t="s">
        <v>1</v>
      </c>
      <c r="K125" s="30" t="s">
        <v>700</v>
      </c>
      <c r="L125" s="42">
        <v>560.33</v>
      </c>
      <c r="M125" s="30" t="s">
        <v>700</v>
      </c>
      <c r="N125" s="31" t="s">
        <v>701</v>
      </c>
      <c r="O125" s="31"/>
      <c r="P125" s="32">
        <v>15.127388535031846</v>
      </c>
      <c r="Q125" s="29" t="str">
        <f t="shared" si="29"/>
        <v>NO</v>
      </c>
      <c r="R125" s="29" t="s">
        <v>1</v>
      </c>
      <c r="S125" s="31" t="s">
        <v>702</v>
      </c>
      <c r="T125" s="33">
        <v>3552</v>
      </c>
      <c r="U125" s="34">
        <v>2571.039504</v>
      </c>
      <c r="V125" s="35">
        <v>3465.4276968</v>
      </c>
      <c r="W125" s="36">
        <v>14656</v>
      </c>
      <c r="X125" s="37">
        <f t="shared" si="14"/>
        <v>1</v>
      </c>
      <c r="Y125" s="37">
        <f t="shared" si="15"/>
        <v>1</v>
      </c>
      <c r="Z125" s="37" t="str">
        <f t="shared" si="16"/>
        <v>ELIGIBLE</v>
      </c>
      <c r="AA125" s="37" t="str">
        <f t="shared" si="17"/>
        <v>OKAY</v>
      </c>
      <c r="AB125" s="37">
        <f t="shared" si="18"/>
        <v>0</v>
      </c>
      <c r="AC125" s="37">
        <f t="shared" si="19"/>
        <v>1</v>
      </c>
      <c r="AD125" s="37">
        <f t="shared" si="20"/>
        <v>0</v>
      </c>
      <c r="AE125" s="37">
        <f t="shared" si="21"/>
        <v>0</v>
      </c>
      <c r="AF125" s="37">
        <f t="shared" si="22"/>
        <v>0</v>
      </c>
      <c r="AG125" s="37">
        <f t="shared" si="23"/>
        <v>0</v>
      </c>
      <c r="AH125" s="28">
        <f t="shared" si="24"/>
        <v>0</v>
      </c>
      <c r="AI125" s="28">
        <f t="shared" si="25"/>
        <v>0</v>
      </c>
      <c r="AJ125" s="28">
        <f t="shared" si="26"/>
        <v>0</v>
      </c>
    </row>
    <row r="126" spans="1:36" s="28" customFormat="1" ht="12.75">
      <c r="A126" s="27">
        <v>509780</v>
      </c>
      <c r="B126" s="26">
        <v>3104000</v>
      </c>
      <c r="C126" s="26" t="s">
        <v>423</v>
      </c>
      <c r="D126" s="28" t="s">
        <v>422</v>
      </c>
      <c r="E126" s="28" t="s">
        <v>423</v>
      </c>
      <c r="F126" s="28">
        <v>71851</v>
      </c>
      <c r="G126" s="28">
        <v>189</v>
      </c>
      <c r="H126" s="28">
        <v>8702874747</v>
      </c>
      <c r="I126" s="29">
        <v>7</v>
      </c>
      <c r="J126" s="29" t="s">
        <v>1</v>
      </c>
      <c r="K126" s="30" t="s">
        <v>700</v>
      </c>
      <c r="L126" s="42">
        <v>496.81</v>
      </c>
      <c r="M126" s="30" t="s">
        <v>700</v>
      </c>
      <c r="N126" s="31" t="s">
        <v>701</v>
      </c>
      <c r="O126" s="31"/>
      <c r="P126" s="32">
        <v>17.670682730923694</v>
      </c>
      <c r="Q126" s="29" t="str">
        <f t="shared" si="29"/>
        <v>NO</v>
      </c>
      <c r="R126" s="29" t="s">
        <v>1</v>
      </c>
      <c r="S126" s="31" t="s">
        <v>702</v>
      </c>
      <c r="T126" s="33">
        <v>4003</v>
      </c>
      <c r="U126" s="34">
        <v>2303.977302</v>
      </c>
      <c r="V126" s="35">
        <v>4011.563601</v>
      </c>
      <c r="W126" s="36">
        <v>13465</v>
      </c>
      <c r="X126" s="37">
        <f t="shared" si="14"/>
        <v>1</v>
      </c>
      <c r="Y126" s="37">
        <f t="shared" si="15"/>
        <v>1</v>
      </c>
      <c r="Z126" s="37" t="str">
        <f t="shared" si="16"/>
        <v>ELIGIBLE</v>
      </c>
      <c r="AA126" s="37" t="str">
        <f t="shared" si="17"/>
        <v>OKAY</v>
      </c>
      <c r="AB126" s="37">
        <f t="shared" si="18"/>
        <v>0</v>
      </c>
      <c r="AC126" s="37">
        <f t="shared" si="19"/>
        <v>1</v>
      </c>
      <c r="AD126" s="37">
        <f t="shared" si="20"/>
        <v>0</v>
      </c>
      <c r="AE126" s="37">
        <f t="shared" si="21"/>
        <v>0</v>
      </c>
      <c r="AF126" s="37">
        <f t="shared" si="22"/>
        <v>0</v>
      </c>
      <c r="AG126" s="37">
        <f t="shared" si="23"/>
        <v>0</v>
      </c>
      <c r="AH126" s="28">
        <f t="shared" si="24"/>
        <v>0</v>
      </c>
      <c r="AI126" s="28">
        <f t="shared" si="25"/>
        <v>0</v>
      </c>
      <c r="AJ126" s="28">
        <f t="shared" si="26"/>
        <v>0</v>
      </c>
    </row>
    <row r="127" spans="1:36" s="28" customFormat="1" ht="12.75">
      <c r="A127" s="27">
        <v>510380</v>
      </c>
      <c r="B127" s="26">
        <v>3105000</v>
      </c>
      <c r="C127" s="26" t="s">
        <v>445</v>
      </c>
      <c r="D127" s="28" t="s">
        <v>444</v>
      </c>
      <c r="E127" s="28" t="s">
        <v>445</v>
      </c>
      <c r="F127" s="28">
        <v>71852</v>
      </c>
      <c r="G127" s="28">
        <v>3911</v>
      </c>
      <c r="H127" s="28">
        <v>8708453425</v>
      </c>
      <c r="I127" s="29">
        <v>6</v>
      </c>
      <c r="J127" s="29" t="s">
        <v>0</v>
      </c>
      <c r="K127" s="30"/>
      <c r="L127" s="42">
        <v>1748.64</v>
      </c>
      <c r="M127" s="30" t="s">
        <v>702</v>
      </c>
      <c r="N127" s="31" t="s">
        <v>702</v>
      </c>
      <c r="O127" s="31"/>
      <c r="P127" s="32">
        <v>28.840820854132005</v>
      </c>
      <c r="Q127" s="29" t="str">
        <f t="shared" si="29"/>
        <v>YES</v>
      </c>
      <c r="R127" s="29" t="s">
        <v>1</v>
      </c>
      <c r="S127" s="31" t="s">
        <v>701</v>
      </c>
      <c r="T127" s="33">
        <v>13170</v>
      </c>
      <c r="U127" s="34">
        <v>8487.14625</v>
      </c>
      <c r="V127" s="35">
        <v>11439.5720625</v>
      </c>
      <c r="W127" s="36">
        <v>71822</v>
      </c>
      <c r="X127" s="37">
        <f t="shared" si="14"/>
        <v>0</v>
      </c>
      <c r="Y127" s="37">
        <f t="shared" si="15"/>
        <v>0</v>
      </c>
      <c r="Z127" s="37">
        <f t="shared" si="16"/>
        <v>0</v>
      </c>
      <c r="AA127" s="37">
        <f t="shared" si="17"/>
        <v>0</v>
      </c>
      <c r="AB127" s="37">
        <f t="shared" si="18"/>
        <v>1</v>
      </c>
      <c r="AC127" s="37">
        <f t="shared" si="19"/>
        <v>1</v>
      </c>
      <c r="AD127" s="37" t="str">
        <f t="shared" si="20"/>
        <v>CHECK</v>
      </c>
      <c r="AE127" s="37">
        <f t="shared" si="21"/>
        <v>0</v>
      </c>
      <c r="AF127" s="37" t="str">
        <f t="shared" si="22"/>
        <v>RLISP</v>
      </c>
      <c r="AG127" s="37">
        <f t="shared" si="23"/>
        <v>0</v>
      </c>
      <c r="AH127" s="28">
        <f t="shared" si="24"/>
        <v>0</v>
      </c>
      <c r="AI127" s="28">
        <f t="shared" si="25"/>
        <v>0</v>
      </c>
      <c r="AJ127" s="28">
        <f t="shared" si="26"/>
        <v>0</v>
      </c>
    </row>
    <row r="128" spans="1:36" s="28" customFormat="1" ht="12.75">
      <c r="A128" s="27">
        <v>510650</v>
      </c>
      <c r="B128" s="26">
        <v>3106000</v>
      </c>
      <c r="C128" s="26" t="s">
        <v>455</v>
      </c>
      <c r="D128" s="28" t="s">
        <v>146</v>
      </c>
      <c r="E128" s="28" t="s">
        <v>455</v>
      </c>
      <c r="F128" s="28">
        <v>71971</v>
      </c>
      <c r="G128" s="28">
        <v>60</v>
      </c>
      <c r="H128" s="28">
        <v>8705832141</v>
      </c>
      <c r="I128" s="29">
        <v>7</v>
      </c>
      <c r="J128" s="29" t="s">
        <v>1</v>
      </c>
      <c r="K128" s="30" t="s">
        <v>700</v>
      </c>
      <c r="L128" s="42">
        <v>99.44</v>
      </c>
      <c r="M128" s="30" t="s">
        <v>700</v>
      </c>
      <c r="N128" s="31" t="s">
        <v>701</v>
      </c>
      <c r="O128" s="31"/>
      <c r="P128" s="32">
        <v>16.129032258064516</v>
      </c>
      <c r="Q128" s="29" t="str">
        <f t="shared" si="29"/>
        <v>NO</v>
      </c>
      <c r="R128" s="29" t="s">
        <v>1</v>
      </c>
      <c r="S128" s="31" t="s">
        <v>702</v>
      </c>
      <c r="T128" s="33">
        <v>813</v>
      </c>
      <c r="U128" s="34">
        <v>497.91258</v>
      </c>
      <c r="V128" s="35">
        <v>866.1215609999999</v>
      </c>
      <c r="W128" s="36">
        <v>3588</v>
      </c>
      <c r="X128" s="37">
        <f t="shared" si="14"/>
        <v>1</v>
      </c>
      <c r="Y128" s="37">
        <f t="shared" si="15"/>
        <v>1</v>
      </c>
      <c r="Z128" s="37" t="str">
        <f t="shared" si="16"/>
        <v>ELIGIBLE</v>
      </c>
      <c r="AA128" s="37" t="str">
        <f t="shared" si="17"/>
        <v>OKAY</v>
      </c>
      <c r="AB128" s="37">
        <f t="shared" si="18"/>
        <v>0</v>
      </c>
      <c r="AC128" s="37">
        <f t="shared" si="19"/>
        <v>1</v>
      </c>
      <c r="AD128" s="37">
        <f t="shared" si="20"/>
        <v>0</v>
      </c>
      <c r="AE128" s="37">
        <f t="shared" si="21"/>
        <v>0</v>
      </c>
      <c r="AF128" s="37">
        <f t="shared" si="22"/>
        <v>0</v>
      </c>
      <c r="AG128" s="37">
        <f t="shared" si="23"/>
        <v>0</v>
      </c>
      <c r="AH128" s="28">
        <f t="shared" si="24"/>
        <v>0</v>
      </c>
      <c r="AI128" s="28">
        <f t="shared" si="25"/>
        <v>0</v>
      </c>
      <c r="AJ128" s="28">
        <f t="shared" si="26"/>
        <v>0</v>
      </c>
    </row>
    <row r="129" spans="1:36" s="28" customFormat="1" ht="12.75">
      <c r="A129" s="27">
        <v>500019</v>
      </c>
      <c r="B129" s="26">
        <v>3201000</v>
      </c>
      <c r="C129" s="26" t="s">
        <v>44</v>
      </c>
      <c r="D129" s="28" t="s">
        <v>43</v>
      </c>
      <c r="E129" s="28" t="s">
        <v>44</v>
      </c>
      <c r="F129" s="28">
        <v>72501</v>
      </c>
      <c r="G129" s="28">
        <v>5624</v>
      </c>
      <c r="H129" s="28">
        <v>8707936831</v>
      </c>
      <c r="I129" s="29" t="s">
        <v>2</v>
      </c>
      <c r="J129" s="29" t="s">
        <v>0</v>
      </c>
      <c r="K129" s="30"/>
      <c r="L129" s="42">
        <v>1962.9</v>
      </c>
      <c r="M129" s="30" t="s">
        <v>702</v>
      </c>
      <c r="N129" s="31" t="s">
        <v>702</v>
      </c>
      <c r="O129" s="31"/>
      <c r="P129" s="32">
        <v>16.348973607038122</v>
      </c>
      <c r="Q129" s="29" t="str">
        <f t="shared" si="29"/>
        <v>NO</v>
      </c>
      <c r="R129" s="29" t="s">
        <v>1</v>
      </c>
      <c r="S129" s="31" t="s">
        <v>702</v>
      </c>
      <c r="T129" s="33">
        <v>12183</v>
      </c>
      <c r="U129" s="34">
        <v>9148.012038</v>
      </c>
      <c r="V129" s="35">
        <v>12336.4345122</v>
      </c>
      <c r="W129" s="36">
        <v>64418</v>
      </c>
      <c r="X129" s="37">
        <f t="shared" si="1"/>
        <v>0</v>
      </c>
      <c r="Y129" s="37">
        <f t="shared" si="2"/>
        <v>0</v>
      </c>
      <c r="Z129" s="37">
        <f t="shared" si="3"/>
        <v>0</v>
      </c>
      <c r="AA129" s="37">
        <f t="shared" si="4"/>
        <v>0</v>
      </c>
      <c r="AB129" s="37">
        <f t="shared" si="5"/>
        <v>0</v>
      </c>
      <c r="AC129" s="37">
        <f t="shared" si="6"/>
        <v>1</v>
      </c>
      <c r="AD129" s="37">
        <f t="shared" si="7"/>
        <v>0</v>
      </c>
      <c r="AE129" s="37">
        <f t="shared" si="8"/>
        <v>0</v>
      </c>
      <c r="AF129" s="37">
        <f t="shared" si="9"/>
        <v>0</v>
      </c>
      <c r="AG129" s="37">
        <f t="shared" si="10"/>
        <v>0</v>
      </c>
      <c r="AH129" s="28">
        <f t="shared" si="11"/>
        <v>0</v>
      </c>
      <c r="AI129" s="28">
        <f t="shared" si="12"/>
        <v>0</v>
      </c>
      <c r="AJ129" s="28">
        <f t="shared" si="13"/>
        <v>0</v>
      </c>
    </row>
    <row r="130" spans="1:36" s="28" customFormat="1" ht="12.75">
      <c r="A130" s="27">
        <v>504620</v>
      </c>
      <c r="B130" s="26">
        <v>3202000</v>
      </c>
      <c r="C130" s="26" t="s">
        <v>630</v>
      </c>
      <c r="D130" s="28" t="s">
        <v>192</v>
      </c>
      <c r="E130" s="28" t="s">
        <v>193</v>
      </c>
      <c r="F130" s="28">
        <v>72522</v>
      </c>
      <c r="G130" s="28">
        <v>9733</v>
      </c>
      <c r="H130" s="28">
        <v>8707993704</v>
      </c>
      <c r="I130" s="29">
        <v>7</v>
      </c>
      <c r="J130" s="29" t="s">
        <v>1</v>
      </c>
      <c r="K130" s="30" t="s">
        <v>700</v>
      </c>
      <c r="L130" s="42">
        <v>282.27</v>
      </c>
      <c r="M130" s="30" t="s">
        <v>700</v>
      </c>
      <c r="N130" s="31" t="s">
        <v>701</v>
      </c>
      <c r="O130" s="31"/>
      <c r="P130" s="32">
        <v>30.714285714285715</v>
      </c>
      <c r="Q130" s="29" t="str">
        <f t="shared" si="29"/>
        <v>YES</v>
      </c>
      <c r="R130" s="29" t="s">
        <v>1</v>
      </c>
      <c r="S130" s="31" t="s">
        <v>702</v>
      </c>
      <c r="T130" s="33">
        <v>1986</v>
      </c>
      <c r="U130" s="34">
        <v>1276.466796</v>
      </c>
      <c r="V130" s="35">
        <v>1720.5116381999999</v>
      </c>
      <c r="W130" s="36">
        <v>11687</v>
      </c>
      <c r="X130" s="37">
        <f t="shared" si="14"/>
        <v>1</v>
      </c>
      <c r="Y130" s="37">
        <f t="shared" si="15"/>
        <v>1</v>
      </c>
      <c r="Z130" s="37" t="str">
        <f t="shared" si="16"/>
        <v>ELIGIBLE</v>
      </c>
      <c r="AA130" s="37" t="str">
        <f t="shared" si="17"/>
        <v>OKAY</v>
      </c>
      <c r="AB130" s="37">
        <f t="shared" si="18"/>
        <v>1</v>
      </c>
      <c r="AC130" s="37">
        <f t="shared" si="19"/>
        <v>1</v>
      </c>
      <c r="AD130" s="37" t="str">
        <f t="shared" si="20"/>
        <v>CHECK</v>
      </c>
      <c r="AE130" s="37" t="str">
        <f t="shared" si="21"/>
        <v>SRSA</v>
      </c>
      <c r="AF130" s="37">
        <f t="shared" si="22"/>
        <v>0</v>
      </c>
      <c r="AG130" s="37">
        <f t="shared" si="23"/>
        <v>0</v>
      </c>
      <c r="AH130" s="28">
        <f t="shared" si="24"/>
        <v>0</v>
      </c>
      <c r="AI130" s="28">
        <f t="shared" si="25"/>
        <v>0</v>
      </c>
      <c r="AJ130" s="28">
        <f t="shared" si="26"/>
        <v>0</v>
      </c>
    </row>
    <row r="131" spans="1:36" s="28" customFormat="1" ht="12.75">
      <c r="A131" s="27">
        <v>504830</v>
      </c>
      <c r="B131" s="26">
        <v>3203000</v>
      </c>
      <c r="C131" s="26" t="s">
        <v>205</v>
      </c>
      <c r="D131" s="28" t="s">
        <v>204</v>
      </c>
      <c r="E131" s="28" t="s">
        <v>205</v>
      </c>
      <c r="F131" s="28">
        <v>72526</v>
      </c>
      <c r="G131" s="28" t="s">
        <v>54</v>
      </c>
      <c r="H131" s="28">
        <v>8707936321</v>
      </c>
      <c r="I131" s="29">
        <v>7</v>
      </c>
      <c r="J131" s="29" t="s">
        <v>1</v>
      </c>
      <c r="K131" s="30" t="s">
        <v>700</v>
      </c>
      <c r="L131" s="42">
        <v>394.83</v>
      </c>
      <c r="M131" s="30" t="s">
        <v>700</v>
      </c>
      <c r="N131" s="31" t="s">
        <v>701</v>
      </c>
      <c r="O131" s="31"/>
      <c r="P131" s="32">
        <v>22.185430463576157</v>
      </c>
      <c r="Q131" s="29" t="str">
        <f t="shared" si="29"/>
        <v>YES</v>
      </c>
      <c r="R131" s="29" t="s">
        <v>1</v>
      </c>
      <c r="S131" s="31" t="s">
        <v>702</v>
      </c>
      <c r="T131" s="33">
        <v>3243</v>
      </c>
      <c r="U131" s="34">
        <v>1905.647238</v>
      </c>
      <c r="V131" s="35">
        <v>3311.5652471</v>
      </c>
      <c r="W131" s="36">
        <v>10475</v>
      </c>
      <c r="X131" s="37">
        <f t="shared" si="14"/>
        <v>1</v>
      </c>
      <c r="Y131" s="37">
        <f t="shared" si="15"/>
        <v>1</v>
      </c>
      <c r="Z131" s="37" t="str">
        <f t="shared" si="16"/>
        <v>ELIGIBLE</v>
      </c>
      <c r="AA131" s="37" t="str">
        <f t="shared" si="17"/>
        <v>OKAY</v>
      </c>
      <c r="AB131" s="37">
        <f t="shared" si="18"/>
        <v>1</v>
      </c>
      <c r="AC131" s="37">
        <f t="shared" si="19"/>
        <v>1</v>
      </c>
      <c r="AD131" s="37" t="str">
        <f t="shared" si="20"/>
        <v>CHECK</v>
      </c>
      <c r="AE131" s="37" t="str">
        <f t="shared" si="21"/>
        <v>SRSA</v>
      </c>
      <c r="AF131" s="37">
        <f t="shared" si="22"/>
        <v>0</v>
      </c>
      <c r="AG131" s="37">
        <f t="shared" si="23"/>
        <v>0</v>
      </c>
      <c r="AH131" s="28">
        <f t="shared" si="24"/>
        <v>0</v>
      </c>
      <c r="AI131" s="28">
        <f t="shared" si="25"/>
        <v>0</v>
      </c>
      <c r="AJ131" s="28">
        <f t="shared" si="26"/>
        <v>0</v>
      </c>
    </row>
    <row r="132" spans="1:36" s="28" customFormat="1" ht="12.75">
      <c r="A132" s="27">
        <v>510500</v>
      </c>
      <c r="B132" s="26">
        <v>3206000</v>
      </c>
      <c r="C132" s="26" t="s">
        <v>450</v>
      </c>
      <c r="D132" s="28" t="s">
        <v>449</v>
      </c>
      <c r="E132" s="28" t="s">
        <v>450</v>
      </c>
      <c r="F132" s="28">
        <v>72562</v>
      </c>
      <c r="G132" s="28">
        <v>9544</v>
      </c>
      <c r="H132" s="28">
        <v>8707998691</v>
      </c>
      <c r="I132" s="29">
        <v>7</v>
      </c>
      <c r="J132" s="29" t="s">
        <v>1</v>
      </c>
      <c r="K132" s="30" t="s">
        <v>700</v>
      </c>
      <c r="L132" s="42">
        <v>518.72</v>
      </c>
      <c r="M132" s="30" t="s">
        <v>700</v>
      </c>
      <c r="N132" s="31" t="s">
        <v>701</v>
      </c>
      <c r="O132" s="31"/>
      <c r="P132" s="32">
        <v>36.071887034659824</v>
      </c>
      <c r="Q132" s="29" t="str">
        <f t="shared" si="29"/>
        <v>YES</v>
      </c>
      <c r="R132" s="29" t="s">
        <v>1</v>
      </c>
      <c r="S132" s="31" t="s">
        <v>702</v>
      </c>
      <c r="T132" s="33">
        <v>4129</v>
      </c>
      <c r="U132" s="34">
        <v>2543.880636</v>
      </c>
      <c r="V132" s="35">
        <v>4420.8210662</v>
      </c>
      <c r="W132" s="36">
        <v>35741</v>
      </c>
      <c r="X132" s="37">
        <f t="shared" si="14"/>
        <v>1</v>
      </c>
      <c r="Y132" s="37">
        <f t="shared" si="15"/>
        <v>1</v>
      </c>
      <c r="Z132" s="37" t="str">
        <f t="shared" si="16"/>
        <v>ELIGIBLE</v>
      </c>
      <c r="AA132" s="37" t="str">
        <f t="shared" si="17"/>
        <v>OKAY</v>
      </c>
      <c r="AB132" s="37">
        <f t="shared" si="18"/>
        <v>1</v>
      </c>
      <c r="AC132" s="37">
        <f t="shared" si="19"/>
        <v>1</v>
      </c>
      <c r="AD132" s="37" t="str">
        <f t="shared" si="20"/>
        <v>CHECK</v>
      </c>
      <c r="AE132" s="37" t="str">
        <f t="shared" si="21"/>
        <v>SRSA</v>
      </c>
      <c r="AF132" s="37">
        <f t="shared" si="22"/>
        <v>0</v>
      </c>
      <c r="AG132" s="37">
        <f t="shared" si="23"/>
        <v>0</v>
      </c>
      <c r="AH132" s="28">
        <f t="shared" si="24"/>
        <v>0</v>
      </c>
      <c r="AI132" s="28">
        <f t="shared" si="25"/>
        <v>0</v>
      </c>
      <c r="AJ132" s="28">
        <f t="shared" si="26"/>
        <v>0</v>
      </c>
    </row>
    <row r="133" spans="1:36" s="28" customFormat="1" ht="12.75">
      <c r="A133" s="27">
        <v>512540</v>
      </c>
      <c r="B133" s="26">
        <v>3209000</v>
      </c>
      <c r="C133" s="26" t="s">
        <v>672</v>
      </c>
      <c r="D133" s="28" t="s">
        <v>533</v>
      </c>
      <c r="E133" s="28" t="s">
        <v>44</v>
      </c>
      <c r="F133" s="28">
        <v>72501</v>
      </c>
      <c r="G133" s="28">
        <v>9796</v>
      </c>
      <c r="H133" s="28">
        <v>8702512341</v>
      </c>
      <c r="I133" s="29">
        <v>7</v>
      </c>
      <c r="J133" s="29" t="s">
        <v>1</v>
      </c>
      <c r="K133" s="30" t="s">
        <v>700</v>
      </c>
      <c r="L133" s="42">
        <v>1312.57</v>
      </c>
      <c r="M133" s="30" t="s">
        <v>702</v>
      </c>
      <c r="N133" s="31" t="s">
        <v>702</v>
      </c>
      <c r="O133" s="31"/>
      <c r="P133" s="32">
        <v>14.853556485355648</v>
      </c>
      <c r="Q133" s="29" t="str">
        <f t="shared" si="29"/>
        <v>NO</v>
      </c>
      <c r="R133" s="29" t="s">
        <v>1</v>
      </c>
      <c r="S133" s="31" t="s">
        <v>702</v>
      </c>
      <c r="T133" s="33">
        <v>9095</v>
      </c>
      <c r="U133" s="34">
        <v>5984.003916</v>
      </c>
      <c r="V133" s="35">
        <v>8065.6609422</v>
      </c>
      <c r="W133" s="36">
        <v>25125</v>
      </c>
      <c r="X133" s="37">
        <f t="shared" si="14"/>
        <v>1</v>
      </c>
      <c r="Y133" s="37">
        <f t="shared" si="15"/>
        <v>0</v>
      </c>
      <c r="Z133" s="37">
        <f t="shared" si="16"/>
        <v>0</v>
      </c>
      <c r="AA133" s="37">
        <f t="shared" si="17"/>
        <v>0</v>
      </c>
      <c r="AB133" s="37">
        <f t="shared" si="18"/>
        <v>0</v>
      </c>
      <c r="AC133" s="37">
        <f t="shared" si="19"/>
        <v>1</v>
      </c>
      <c r="AD133" s="37">
        <f t="shared" si="20"/>
        <v>0</v>
      </c>
      <c r="AE133" s="37">
        <f t="shared" si="21"/>
        <v>0</v>
      </c>
      <c r="AF133" s="37">
        <f t="shared" si="22"/>
        <v>0</v>
      </c>
      <c r="AG133" s="37">
        <f t="shared" si="23"/>
        <v>0</v>
      </c>
      <c r="AH133" s="28">
        <f t="shared" si="24"/>
        <v>0</v>
      </c>
      <c r="AI133" s="28">
        <f t="shared" si="25"/>
        <v>0</v>
      </c>
      <c r="AJ133" s="28">
        <f t="shared" si="26"/>
        <v>0</v>
      </c>
    </row>
    <row r="134" spans="1:36" s="28" customFormat="1" ht="12.75">
      <c r="A134" s="27">
        <v>512990</v>
      </c>
      <c r="B134" s="26">
        <v>3210000</v>
      </c>
      <c r="C134" s="26" t="s">
        <v>553</v>
      </c>
      <c r="D134" s="28" t="s">
        <v>552</v>
      </c>
      <c r="E134" s="28" t="s">
        <v>553</v>
      </c>
      <c r="F134" s="28">
        <v>72579</v>
      </c>
      <c r="G134" s="28">
        <v>98</v>
      </c>
      <c r="H134" s="28">
        <v>8707993374</v>
      </c>
      <c r="I134" s="29">
        <v>7</v>
      </c>
      <c r="J134" s="29" t="s">
        <v>1</v>
      </c>
      <c r="K134" s="30" t="s">
        <v>700</v>
      </c>
      <c r="L134" s="42">
        <v>344.79</v>
      </c>
      <c r="M134" s="30" t="s">
        <v>700</v>
      </c>
      <c r="N134" s="31" t="s">
        <v>701</v>
      </c>
      <c r="O134" s="31"/>
      <c r="P134" s="32">
        <v>22.807017543859647</v>
      </c>
      <c r="Q134" s="29" t="str">
        <f t="shared" si="29"/>
        <v>YES</v>
      </c>
      <c r="R134" s="29" t="s">
        <v>1</v>
      </c>
      <c r="S134" s="31" t="s">
        <v>702</v>
      </c>
      <c r="T134" s="33">
        <v>2650</v>
      </c>
      <c r="U134" s="34">
        <v>1634.058558</v>
      </c>
      <c r="V134" s="35">
        <v>2839.4989411</v>
      </c>
      <c r="W134" s="36">
        <v>11316</v>
      </c>
      <c r="X134" s="37">
        <f aca="true" t="shared" si="30" ref="X134:X197">IF(OR(J134="YES",K134="YES"),1,0)</f>
        <v>1</v>
      </c>
      <c r="Y134" s="37">
        <f aca="true" t="shared" si="31" ref="Y134:Y197">IF(OR(L134&lt;600,M134="YES"),1,0)</f>
        <v>1</v>
      </c>
      <c r="Z134" s="37" t="str">
        <f aca="true" t="shared" si="32" ref="Z134:Z197">IF(AND(X134=1,Y134=1),"ELIGIBLE",0)</f>
        <v>ELIGIBLE</v>
      </c>
      <c r="AA134" s="37" t="str">
        <f aca="true" t="shared" si="33" ref="AA134:AA197">IF(AND(Z134="ELIGIBLE",N134="YES"),"OKAY",0)</f>
        <v>OKAY</v>
      </c>
      <c r="AB134" s="37">
        <f aca="true" t="shared" si="34" ref="AB134:AB197">IF(AND(P134&gt;=20,Q134="YES"),1,0)</f>
        <v>1</v>
      </c>
      <c r="AC134" s="37">
        <f aca="true" t="shared" si="35" ref="AC134:AC197">IF(R134="YES",1,0)</f>
        <v>1</v>
      </c>
      <c r="AD134" s="37" t="str">
        <f aca="true" t="shared" si="36" ref="AD134:AD197">IF(AND(AB134=1,AC134=1),"CHECK",0)</f>
        <v>CHECK</v>
      </c>
      <c r="AE134" s="37" t="str">
        <f aca="true" t="shared" si="37" ref="AE134:AE197">IF(AND(Z134="ELIGIBLE",AD134="CHECK"),"SRSA",0)</f>
        <v>SRSA</v>
      </c>
      <c r="AF134" s="37">
        <f aca="true" t="shared" si="38" ref="AF134:AF197">IF(AND(AD134="CHECK",AE134=0),"RLISP",0)</f>
        <v>0</v>
      </c>
      <c r="AG134" s="37">
        <f aca="true" t="shared" si="39" ref="AG134:AG197">IF(AND(AA134="OKAY",AF134="RLISP"),"NO",0)</f>
        <v>0</v>
      </c>
      <c r="AH134" s="28">
        <f aca="true" t="shared" si="40" ref="AH134:AH197">IF(AND(OR(X134=0,Y134=0),(N134="YES")),"TROUBLE",0)</f>
        <v>0</v>
      </c>
      <c r="AI134" s="28">
        <f aca="true" t="shared" si="41" ref="AI134:AI197">IF(AND(OR(AB134=0,AC134=0),(S134="YES")),"TROUBLE",0)</f>
        <v>0</v>
      </c>
      <c r="AJ134" s="28">
        <f aca="true" t="shared" si="42" ref="AJ134:AJ197">IF(AND(AND(AD134=0,P134&gt;=19.95),(S134=1)),"PROBLEM",0)</f>
        <v>0</v>
      </c>
    </row>
    <row r="135" spans="1:36" s="28" customFormat="1" ht="12.75">
      <c r="A135" s="27">
        <v>500020</v>
      </c>
      <c r="B135" s="26">
        <v>3211000</v>
      </c>
      <c r="C135" s="26" t="s">
        <v>607</v>
      </c>
      <c r="D135" s="28" t="s">
        <v>45</v>
      </c>
      <c r="E135" s="28" t="s">
        <v>46</v>
      </c>
      <c r="F135" s="28">
        <v>72568</v>
      </c>
      <c r="G135" s="28">
        <v>258</v>
      </c>
      <c r="H135" s="28">
        <v>5013458844</v>
      </c>
      <c r="I135" s="29">
        <v>7</v>
      </c>
      <c r="J135" s="29" t="s">
        <v>1</v>
      </c>
      <c r="K135" s="30" t="s">
        <v>700</v>
      </c>
      <c r="L135" s="42">
        <v>563.13</v>
      </c>
      <c r="M135" s="30" t="s">
        <v>700</v>
      </c>
      <c r="N135" s="31" t="s">
        <v>701</v>
      </c>
      <c r="O135" s="31"/>
      <c r="P135" s="32">
        <v>23.863636363636363</v>
      </c>
      <c r="Q135" s="29" t="str">
        <f t="shared" si="29"/>
        <v>YES</v>
      </c>
      <c r="R135" s="29" t="s">
        <v>1</v>
      </c>
      <c r="S135" s="31" t="s">
        <v>702</v>
      </c>
      <c r="T135" s="33">
        <v>4242</v>
      </c>
      <c r="U135" s="34">
        <v>2729.466234</v>
      </c>
      <c r="V135" s="35">
        <v>3678.9663753</v>
      </c>
      <c r="W135" s="36">
        <v>23185</v>
      </c>
      <c r="X135" s="37">
        <f t="shared" si="30"/>
        <v>1</v>
      </c>
      <c r="Y135" s="37">
        <f t="shared" si="31"/>
        <v>1</v>
      </c>
      <c r="Z135" s="37" t="str">
        <f t="shared" si="32"/>
        <v>ELIGIBLE</v>
      </c>
      <c r="AA135" s="37" t="str">
        <f t="shared" si="33"/>
        <v>OKAY</v>
      </c>
      <c r="AB135" s="37">
        <f t="shared" si="34"/>
        <v>1</v>
      </c>
      <c r="AC135" s="37">
        <f t="shared" si="35"/>
        <v>1</v>
      </c>
      <c r="AD135" s="37" t="str">
        <f t="shared" si="36"/>
        <v>CHECK</v>
      </c>
      <c r="AE135" s="37" t="str">
        <f t="shared" si="37"/>
        <v>SRSA</v>
      </c>
      <c r="AF135" s="37">
        <f t="shared" si="38"/>
        <v>0</v>
      </c>
      <c r="AG135" s="37">
        <f t="shared" si="39"/>
        <v>0</v>
      </c>
      <c r="AH135" s="28">
        <f t="shared" si="40"/>
        <v>0</v>
      </c>
      <c r="AI135" s="28">
        <f t="shared" si="41"/>
        <v>0</v>
      </c>
      <c r="AJ135" s="28">
        <f t="shared" si="42"/>
        <v>0</v>
      </c>
    </row>
    <row r="136" spans="1:36" s="28" customFormat="1" ht="12.75">
      <c r="A136" s="27">
        <v>503840</v>
      </c>
      <c r="B136" s="26">
        <v>3301000</v>
      </c>
      <c r="C136" s="26" t="s">
        <v>165</v>
      </c>
      <c r="D136" s="28" t="s">
        <v>164</v>
      </c>
      <c r="E136" s="28" t="s">
        <v>165</v>
      </c>
      <c r="F136" s="28">
        <v>72519</v>
      </c>
      <c r="G136" s="28">
        <v>220</v>
      </c>
      <c r="H136" s="28">
        <v>8702978339</v>
      </c>
      <c r="I136" s="29">
        <v>7</v>
      </c>
      <c r="J136" s="29" t="s">
        <v>1</v>
      </c>
      <c r="K136" s="30" t="s">
        <v>700</v>
      </c>
      <c r="L136" s="42">
        <v>542.71</v>
      </c>
      <c r="M136" s="30" t="s">
        <v>700</v>
      </c>
      <c r="N136" s="31" t="s">
        <v>701</v>
      </c>
      <c r="O136" s="31"/>
      <c r="P136" s="32">
        <v>36.898395721925134</v>
      </c>
      <c r="Q136" s="29" t="str">
        <f t="shared" si="29"/>
        <v>YES</v>
      </c>
      <c r="R136" s="29" t="s">
        <v>1</v>
      </c>
      <c r="S136" s="31" t="s">
        <v>702</v>
      </c>
      <c r="T136" s="33">
        <v>3980</v>
      </c>
      <c r="U136" s="34">
        <v>2534.82768</v>
      </c>
      <c r="V136" s="35">
        <v>3416.618856</v>
      </c>
      <c r="W136" s="36">
        <v>27323</v>
      </c>
      <c r="X136" s="37">
        <f t="shared" si="30"/>
        <v>1</v>
      </c>
      <c r="Y136" s="37">
        <f t="shared" si="31"/>
        <v>1</v>
      </c>
      <c r="Z136" s="37" t="str">
        <f t="shared" si="32"/>
        <v>ELIGIBLE</v>
      </c>
      <c r="AA136" s="37" t="str">
        <f t="shared" si="33"/>
        <v>OKAY</v>
      </c>
      <c r="AB136" s="37">
        <f t="shared" si="34"/>
        <v>1</v>
      </c>
      <c r="AC136" s="37">
        <f t="shared" si="35"/>
        <v>1</v>
      </c>
      <c r="AD136" s="37" t="str">
        <f t="shared" si="36"/>
        <v>CHECK</v>
      </c>
      <c r="AE136" s="37" t="str">
        <f t="shared" si="37"/>
        <v>SRSA</v>
      </c>
      <c r="AF136" s="37">
        <f t="shared" si="38"/>
        <v>0</v>
      </c>
      <c r="AG136" s="37">
        <f t="shared" si="39"/>
        <v>0</v>
      </c>
      <c r="AH136" s="28">
        <f t="shared" si="40"/>
        <v>0</v>
      </c>
      <c r="AI136" s="28">
        <f t="shared" si="41"/>
        <v>0</v>
      </c>
      <c r="AJ136" s="28">
        <f t="shared" si="42"/>
        <v>0</v>
      </c>
    </row>
    <row r="137" spans="1:36" s="28" customFormat="1" ht="12.75">
      <c r="A137" s="27">
        <v>509720</v>
      </c>
      <c r="B137" s="26">
        <v>3302000</v>
      </c>
      <c r="C137" s="26" t="s">
        <v>420</v>
      </c>
      <c r="D137" s="28" t="s">
        <v>419</v>
      </c>
      <c r="E137" s="28" t="s">
        <v>420</v>
      </c>
      <c r="F137" s="28">
        <v>72556</v>
      </c>
      <c r="G137" s="28">
        <v>250</v>
      </c>
      <c r="H137" s="28">
        <v>8703684500</v>
      </c>
      <c r="I137" s="29">
        <v>7</v>
      </c>
      <c r="J137" s="29" t="s">
        <v>1</v>
      </c>
      <c r="K137" s="30" t="s">
        <v>700</v>
      </c>
      <c r="L137" s="42">
        <v>510.02</v>
      </c>
      <c r="M137" s="30" t="s">
        <v>700</v>
      </c>
      <c r="N137" s="31" t="s">
        <v>701</v>
      </c>
      <c r="O137" s="31"/>
      <c r="P137" s="32">
        <v>28.499156829679595</v>
      </c>
      <c r="Q137" s="29" t="str">
        <f t="shared" si="29"/>
        <v>YES</v>
      </c>
      <c r="R137" s="29" t="s">
        <v>1</v>
      </c>
      <c r="S137" s="31" t="s">
        <v>702</v>
      </c>
      <c r="T137" s="33">
        <v>3368</v>
      </c>
      <c r="U137" s="34">
        <v>2421.66573</v>
      </c>
      <c r="V137" s="35">
        <v>3264.0912285</v>
      </c>
      <c r="W137" s="36">
        <v>22836</v>
      </c>
      <c r="X137" s="37">
        <f t="shared" si="30"/>
        <v>1</v>
      </c>
      <c r="Y137" s="37">
        <f t="shared" si="31"/>
        <v>1</v>
      </c>
      <c r="Z137" s="37" t="str">
        <f t="shared" si="32"/>
        <v>ELIGIBLE</v>
      </c>
      <c r="AA137" s="37" t="str">
        <f t="shared" si="33"/>
        <v>OKAY</v>
      </c>
      <c r="AB137" s="37">
        <f t="shared" si="34"/>
        <v>1</v>
      </c>
      <c r="AC137" s="37">
        <f t="shared" si="35"/>
        <v>1</v>
      </c>
      <c r="AD137" s="37" t="str">
        <f t="shared" si="36"/>
        <v>CHECK</v>
      </c>
      <c r="AE137" s="37" t="str">
        <f t="shared" si="37"/>
        <v>SRSA</v>
      </c>
      <c r="AF137" s="37">
        <f t="shared" si="38"/>
        <v>0</v>
      </c>
      <c r="AG137" s="37">
        <f t="shared" si="39"/>
        <v>0</v>
      </c>
      <c r="AH137" s="28">
        <f t="shared" si="40"/>
        <v>0</v>
      </c>
      <c r="AI137" s="28">
        <f t="shared" si="41"/>
        <v>0</v>
      </c>
      <c r="AJ137" s="28">
        <f t="shared" si="42"/>
        <v>0</v>
      </c>
    </row>
    <row r="138" spans="1:36" s="28" customFormat="1" ht="12.75">
      <c r="A138" s="27">
        <v>510050</v>
      </c>
      <c r="B138" s="26">
        <v>3303000</v>
      </c>
      <c r="C138" s="26" t="s">
        <v>431</v>
      </c>
      <c r="D138" s="28" t="s">
        <v>430</v>
      </c>
      <c r="E138" s="28" t="s">
        <v>431</v>
      </c>
      <c r="F138" s="28">
        <v>72561</v>
      </c>
      <c r="G138" s="28">
        <v>144</v>
      </c>
      <c r="H138" s="28">
        <v>8703465472</v>
      </c>
      <c r="I138" s="29">
        <v>7</v>
      </c>
      <c r="J138" s="29" t="s">
        <v>1</v>
      </c>
      <c r="K138" s="30" t="s">
        <v>700</v>
      </c>
      <c r="L138" s="42">
        <v>308.21</v>
      </c>
      <c r="M138" s="30" t="s">
        <v>700</v>
      </c>
      <c r="N138" s="31" t="s">
        <v>701</v>
      </c>
      <c r="O138" s="31"/>
      <c r="P138" s="32">
        <v>22.530864197530864</v>
      </c>
      <c r="Q138" s="29" t="str">
        <f t="shared" si="29"/>
        <v>YES</v>
      </c>
      <c r="R138" s="29" t="s">
        <v>1</v>
      </c>
      <c r="S138" s="31" t="s">
        <v>702</v>
      </c>
      <c r="T138" s="33">
        <v>2421</v>
      </c>
      <c r="U138" s="34">
        <v>1430.367048</v>
      </c>
      <c r="V138" s="35">
        <v>2485.9492116</v>
      </c>
      <c r="W138" s="36">
        <v>10442</v>
      </c>
      <c r="X138" s="37">
        <f t="shared" si="30"/>
        <v>1</v>
      </c>
      <c r="Y138" s="37">
        <f t="shared" si="31"/>
        <v>1</v>
      </c>
      <c r="Z138" s="37" t="str">
        <f t="shared" si="32"/>
        <v>ELIGIBLE</v>
      </c>
      <c r="AA138" s="37" t="str">
        <f t="shared" si="33"/>
        <v>OKAY</v>
      </c>
      <c r="AB138" s="37">
        <f t="shared" si="34"/>
        <v>1</v>
      </c>
      <c r="AC138" s="37">
        <f t="shared" si="35"/>
        <v>1</v>
      </c>
      <c r="AD138" s="37" t="str">
        <f t="shared" si="36"/>
        <v>CHECK</v>
      </c>
      <c r="AE138" s="37" t="str">
        <f t="shared" si="37"/>
        <v>SRSA</v>
      </c>
      <c r="AF138" s="37">
        <f t="shared" si="38"/>
        <v>0</v>
      </c>
      <c r="AG138" s="37">
        <f t="shared" si="39"/>
        <v>0</v>
      </c>
      <c r="AH138" s="28">
        <f t="shared" si="40"/>
        <v>0</v>
      </c>
      <c r="AI138" s="28">
        <f t="shared" si="41"/>
        <v>0</v>
      </c>
      <c r="AJ138" s="28">
        <f t="shared" si="42"/>
        <v>0</v>
      </c>
    </row>
    <row r="139" spans="1:36" s="28" customFormat="1" ht="12.75">
      <c r="A139" s="27">
        <v>500021</v>
      </c>
      <c r="B139" s="26">
        <v>3306000</v>
      </c>
      <c r="C139" s="26" t="s">
        <v>608</v>
      </c>
      <c r="D139" s="28" t="s">
        <v>47</v>
      </c>
      <c r="E139" s="28" t="s">
        <v>48</v>
      </c>
      <c r="F139" s="28">
        <v>72517</v>
      </c>
      <c r="G139" s="28">
        <v>115</v>
      </c>
      <c r="H139" s="28">
        <v>8702587700</v>
      </c>
      <c r="I139" s="29">
        <v>7</v>
      </c>
      <c r="J139" s="29" t="s">
        <v>1</v>
      </c>
      <c r="K139" s="30" t="s">
        <v>700</v>
      </c>
      <c r="L139" s="42">
        <v>476.27</v>
      </c>
      <c r="M139" s="30" t="s">
        <v>700</v>
      </c>
      <c r="N139" s="31" t="s">
        <v>701</v>
      </c>
      <c r="O139" s="31"/>
      <c r="P139" s="32">
        <v>35.229067930489734</v>
      </c>
      <c r="Q139" s="29" t="str">
        <f t="shared" si="29"/>
        <v>YES</v>
      </c>
      <c r="R139" s="29" t="s">
        <v>1</v>
      </c>
      <c r="S139" s="31" t="s">
        <v>702</v>
      </c>
      <c r="T139" s="33">
        <v>4755</v>
      </c>
      <c r="U139" s="34">
        <v>2494.089378</v>
      </c>
      <c r="V139" s="35">
        <v>4333.7089101</v>
      </c>
      <c r="W139" s="36">
        <v>29078</v>
      </c>
      <c r="X139" s="37">
        <f t="shared" si="30"/>
        <v>1</v>
      </c>
      <c r="Y139" s="37">
        <f t="shared" si="31"/>
        <v>1</v>
      </c>
      <c r="Z139" s="37" t="str">
        <f t="shared" si="32"/>
        <v>ELIGIBLE</v>
      </c>
      <c r="AA139" s="37" t="str">
        <f t="shared" si="33"/>
        <v>OKAY</v>
      </c>
      <c r="AB139" s="37">
        <f t="shared" si="34"/>
        <v>1</v>
      </c>
      <c r="AC139" s="37">
        <f t="shared" si="35"/>
        <v>1</v>
      </c>
      <c r="AD139" s="37" t="str">
        <f t="shared" si="36"/>
        <v>CHECK</v>
      </c>
      <c r="AE139" s="37" t="str">
        <f t="shared" si="37"/>
        <v>SRSA</v>
      </c>
      <c r="AF139" s="37">
        <f t="shared" si="38"/>
        <v>0</v>
      </c>
      <c r="AG139" s="37">
        <f t="shared" si="39"/>
        <v>0</v>
      </c>
      <c r="AH139" s="28">
        <f t="shared" si="40"/>
        <v>0</v>
      </c>
      <c r="AI139" s="28">
        <f t="shared" si="41"/>
        <v>0</v>
      </c>
      <c r="AJ139" s="28">
        <f t="shared" si="42"/>
        <v>0</v>
      </c>
    </row>
    <row r="140" spans="1:36" s="28" customFormat="1" ht="12.75">
      <c r="A140" s="27">
        <v>500023</v>
      </c>
      <c r="B140" s="26">
        <v>3403000</v>
      </c>
      <c r="C140" s="26" t="s">
        <v>50</v>
      </c>
      <c r="D140" s="28" t="s">
        <v>49</v>
      </c>
      <c r="E140" s="28" t="s">
        <v>50</v>
      </c>
      <c r="F140" s="28">
        <v>72112</v>
      </c>
      <c r="G140" s="28">
        <v>3949</v>
      </c>
      <c r="H140" s="28">
        <v>8705231311</v>
      </c>
      <c r="I140" s="29">
        <v>6</v>
      </c>
      <c r="J140" s="29" t="s">
        <v>0</v>
      </c>
      <c r="K140" s="30"/>
      <c r="L140" s="42">
        <v>1607.23</v>
      </c>
      <c r="M140" s="30" t="s">
        <v>702</v>
      </c>
      <c r="N140" s="31" t="s">
        <v>702</v>
      </c>
      <c r="O140" s="31"/>
      <c r="P140" s="32">
        <v>37.4230222643297</v>
      </c>
      <c r="Q140" s="29" t="str">
        <f t="shared" si="29"/>
        <v>YES</v>
      </c>
      <c r="R140" s="29" t="s">
        <v>1</v>
      </c>
      <c r="S140" s="31" t="s">
        <v>701</v>
      </c>
      <c r="T140" s="33">
        <v>13337</v>
      </c>
      <c r="U140" s="34">
        <v>7993.760148</v>
      </c>
      <c r="V140" s="35">
        <v>13655.5184536</v>
      </c>
      <c r="W140" s="36">
        <v>101545</v>
      </c>
      <c r="X140" s="37">
        <f t="shared" si="30"/>
        <v>0</v>
      </c>
      <c r="Y140" s="37">
        <f t="shared" si="31"/>
        <v>0</v>
      </c>
      <c r="Z140" s="37">
        <f t="shared" si="32"/>
        <v>0</v>
      </c>
      <c r="AA140" s="37">
        <f t="shared" si="33"/>
        <v>0</v>
      </c>
      <c r="AB140" s="37">
        <f t="shared" si="34"/>
        <v>1</v>
      </c>
      <c r="AC140" s="37">
        <f t="shared" si="35"/>
        <v>1</v>
      </c>
      <c r="AD140" s="37" t="str">
        <f t="shared" si="36"/>
        <v>CHECK</v>
      </c>
      <c r="AE140" s="37">
        <f t="shared" si="37"/>
        <v>0</v>
      </c>
      <c r="AF140" s="37" t="str">
        <f t="shared" si="38"/>
        <v>RLISP</v>
      </c>
      <c r="AG140" s="37">
        <f t="shared" si="39"/>
        <v>0</v>
      </c>
      <c r="AH140" s="28">
        <f t="shared" si="40"/>
        <v>0</v>
      </c>
      <c r="AI140" s="28">
        <f t="shared" si="41"/>
        <v>0</v>
      </c>
      <c r="AJ140" s="28">
        <f t="shared" si="42"/>
        <v>0</v>
      </c>
    </row>
    <row r="141" spans="1:36" s="28" customFormat="1" ht="12.75">
      <c r="A141" s="27">
        <v>513020</v>
      </c>
      <c r="B141" s="26">
        <v>3404000</v>
      </c>
      <c r="C141" s="26" t="s">
        <v>555</v>
      </c>
      <c r="D141" s="28" t="s">
        <v>554</v>
      </c>
      <c r="E141" s="28" t="s">
        <v>555</v>
      </c>
      <c r="F141" s="28">
        <v>72471</v>
      </c>
      <c r="G141" s="28">
        <v>99</v>
      </c>
      <c r="H141" s="28">
        <v>8704852336</v>
      </c>
      <c r="I141" s="29">
        <v>7</v>
      </c>
      <c r="J141" s="29" t="s">
        <v>1</v>
      </c>
      <c r="K141" s="30" t="s">
        <v>700</v>
      </c>
      <c r="L141" s="42">
        <v>277.07</v>
      </c>
      <c r="M141" s="30" t="s">
        <v>700</v>
      </c>
      <c r="N141" s="31" t="s">
        <v>701</v>
      </c>
      <c r="O141" s="31"/>
      <c r="P141" s="32">
        <v>20.812182741116754</v>
      </c>
      <c r="Q141" s="29" t="str">
        <f t="shared" si="29"/>
        <v>YES</v>
      </c>
      <c r="R141" s="29" t="s">
        <v>1</v>
      </c>
      <c r="S141" s="31" t="s">
        <v>702</v>
      </c>
      <c r="T141" s="33">
        <v>2125</v>
      </c>
      <c r="U141" s="34">
        <v>1285.519752</v>
      </c>
      <c r="V141" s="35">
        <v>2233.7138483999997</v>
      </c>
      <c r="W141" s="36">
        <v>6589</v>
      </c>
      <c r="X141" s="37">
        <f t="shared" si="30"/>
        <v>1</v>
      </c>
      <c r="Y141" s="37">
        <f t="shared" si="31"/>
        <v>1</v>
      </c>
      <c r="Z141" s="37" t="str">
        <f t="shared" si="32"/>
        <v>ELIGIBLE</v>
      </c>
      <c r="AA141" s="37" t="str">
        <f t="shared" si="33"/>
        <v>OKAY</v>
      </c>
      <c r="AB141" s="37">
        <f t="shared" si="34"/>
        <v>1</v>
      </c>
      <c r="AC141" s="37">
        <f t="shared" si="35"/>
        <v>1</v>
      </c>
      <c r="AD141" s="37" t="str">
        <f t="shared" si="36"/>
        <v>CHECK</v>
      </c>
      <c r="AE141" s="37" t="str">
        <f t="shared" si="37"/>
        <v>SRSA</v>
      </c>
      <c r="AF141" s="37">
        <f t="shared" si="38"/>
        <v>0</v>
      </c>
      <c r="AG141" s="37">
        <f t="shared" si="39"/>
        <v>0</v>
      </c>
      <c r="AH141" s="28">
        <f t="shared" si="40"/>
        <v>0</v>
      </c>
      <c r="AI141" s="28">
        <f t="shared" si="41"/>
        <v>0</v>
      </c>
      <c r="AJ141" s="28">
        <f t="shared" si="42"/>
        <v>0</v>
      </c>
    </row>
    <row r="142" spans="1:36" s="28" customFormat="1" ht="12.75">
      <c r="A142" s="27">
        <v>513230</v>
      </c>
      <c r="B142" s="26">
        <v>3405000</v>
      </c>
      <c r="C142" s="26" t="s">
        <v>677</v>
      </c>
      <c r="D142" s="28" t="s">
        <v>560</v>
      </c>
      <c r="E142" s="28" t="s">
        <v>561</v>
      </c>
      <c r="F142" s="28">
        <v>72473</v>
      </c>
      <c r="G142" s="28">
        <v>1070</v>
      </c>
      <c r="H142" s="28">
        <v>8703492232</v>
      </c>
      <c r="I142" s="29">
        <v>7</v>
      </c>
      <c r="J142" s="29" t="s">
        <v>1</v>
      </c>
      <c r="K142" s="30" t="s">
        <v>700</v>
      </c>
      <c r="L142" s="42">
        <v>603.73</v>
      </c>
      <c r="M142" s="30" t="s">
        <v>702</v>
      </c>
      <c r="N142" s="31" t="s">
        <v>702</v>
      </c>
      <c r="O142" s="31"/>
      <c r="P142" s="32">
        <v>19.027181688125893</v>
      </c>
      <c r="Q142" s="29" t="str">
        <f t="shared" si="29"/>
        <v>NO</v>
      </c>
      <c r="R142" s="29" t="s">
        <v>1</v>
      </c>
      <c r="S142" s="31" t="s">
        <v>702</v>
      </c>
      <c r="T142" s="33">
        <v>4550</v>
      </c>
      <c r="U142" s="34">
        <v>2869.787052</v>
      </c>
      <c r="V142" s="35">
        <v>3868.1006334</v>
      </c>
      <c r="W142" s="36">
        <v>19421</v>
      </c>
      <c r="X142" s="37">
        <f t="shared" si="30"/>
        <v>1</v>
      </c>
      <c r="Y142" s="37">
        <f t="shared" si="31"/>
        <v>0</v>
      </c>
      <c r="Z142" s="37">
        <f t="shared" si="32"/>
        <v>0</v>
      </c>
      <c r="AA142" s="37">
        <f t="shared" si="33"/>
        <v>0</v>
      </c>
      <c r="AB142" s="37">
        <f t="shared" si="34"/>
        <v>0</v>
      </c>
      <c r="AC142" s="37">
        <f t="shared" si="35"/>
        <v>1</v>
      </c>
      <c r="AD142" s="37">
        <f t="shared" si="36"/>
        <v>0</v>
      </c>
      <c r="AE142" s="37">
        <f t="shared" si="37"/>
        <v>0</v>
      </c>
      <c r="AF142" s="37">
        <f t="shared" si="38"/>
        <v>0</v>
      </c>
      <c r="AG142" s="37">
        <f t="shared" si="39"/>
        <v>0</v>
      </c>
      <c r="AH142" s="28">
        <f t="shared" si="40"/>
        <v>0</v>
      </c>
      <c r="AI142" s="28">
        <f t="shared" si="41"/>
        <v>0</v>
      </c>
      <c r="AJ142" s="28">
        <f t="shared" si="42"/>
        <v>0</v>
      </c>
    </row>
    <row r="143" spans="1:36" s="28" customFormat="1" ht="12.75">
      <c r="A143" s="27">
        <v>502330</v>
      </c>
      <c r="B143" s="26">
        <v>3501000</v>
      </c>
      <c r="C143" s="26" t="s">
        <v>619</v>
      </c>
      <c r="D143" s="28" t="s">
        <v>94</v>
      </c>
      <c r="E143" s="28" t="s">
        <v>95</v>
      </c>
      <c r="F143" s="28">
        <v>72004</v>
      </c>
      <c r="G143" s="28">
        <v>1013</v>
      </c>
      <c r="H143" s="28">
        <v>8707668358</v>
      </c>
      <c r="I143" s="29">
        <v>8</v>
      </c>
      <c r="J143" s="29" t="s">
        <v>1</v>
      </c>
      <c r="K143" s="30" t="s">
        <v>700</v>
      </c>
      <c r="L143" s="42">
        <v>509.86</v>
      </c>
      <c r="M143" s="30" t="s">
        <v>700</v>
      </c>
      <c r="N143" s="31" t="s">
        <v>701</v>
      </c>
      <c r="O143" s="31"/>
      <c r="P143" s="32">
        <v>35.8087487283825</v>
      </c>
      <c r="Q143" s="29" t="str">
        <f t="shared" si="29"/>
        <v>YES</v>
      </c>
      <c r="R143" s="29" t="s">
        <v>1</v>
      </c>
      <c r="S143" s="31" t="s">
        <v>702</v>
      </c>
      <c r="T143" s="33">
        <v>5845</v>
      </c>
      <c r="U143" s="34">
        <v>2530.301202</v>
      </c>
      <c r="V143" s="35">
        <v>4397.5177509000005</v>
      </c>
      <c r="W143" s="36">
        <v>43786</v>
      </c>
      <c r="X143" s="37">
        <f t="shared" si="30"/>
        <v>1</v>
      </c>
      <c r="Y143" s="37">
        <f t="shared" si="31"/>
        <v>1</v>
      </c>
      <c r="Z143" s="37" t="str">
        <f t="shared" si="32"/>
        <v>ELIGIBLE</v>
      </c>
      <c r="AA143" s="37" t="str">
        <f t="shared" si="33"/>
        <v>OKAY</v>
      </c>
      <c r="AB143" s="37">
        <f t="shared" si="34"/>
        <v>1</v>
      </c>
      <c r="AC143" s="37">
        <f t="shared" si="35"/>
        <v>1</v>
      </c>
      <c r="AD143" s="37" t="str">
        <f t="shared" si="36"/>
        <v>CHECK</v>
      </c>
      <c r="AE143" s="37" t="str">
        <f t="shared" si="37"/>
        <v>SRSA</v>
      </c>
      <c r="AF143" s="37">
        <f t="shared" si="38"/>
        <v>0</v>
      </c>
      <c r="AG143" s="37">
        <f t="shared" si="39"/>
        <v>0</v>
      </c>
      <c r="AH143" s="28">
        <f t="shared" si="40"/>
        <v>0</v>
      </c>
      <c r="AI143" s="28">
        <f t="shared" si="41"/>
        <v>0</v>
      </c>
      <c r="AJ143" s="28">
        <f t="shared" si="42"/>
        <v>0</v>
      </c>
    </row>
    <row r="144" spans="1:36" s="28" customFormat="1" ht="12.75">
      <c r="A144" s="27">
        <v>505410</v>
      </c>
      <c r="B144" s="26">
        <v>3502000</v>
      </c>
      <c r="C144" s="26" t="s">
        <v>634</v>
      </c>
      <c r="D144" s="28" t="s">
        <v>230</v>
      </c>
      <c r="E144" s="28" t="s">
        <v>52</v>
      </c>
      <c r="F144" s="28">
        <v>71602</v>
      </c>
      <c r="G144" s="28">
        <v>4006</v>
      </c>
      <c r="H144" s="28">
        <v>8705347003</v>
      </c>
      <c r="I144" s="29">
        <v>2</v>
      </c>
      <c r="J144" s="29" t="s">
        <v>0</v>
      </c>
      <c r="K144" s="30"/>
      <c r="L144" s="42">
        <v>1463.16</v>
      </c>
      <c r="M144" s="30" t="s">
        <v>702</v>
      </c>
      <c r="N144" s="31" t="s">
        <v>702</v>
      </c>
      <c r="O144" s="31"/>
      <c r="P144" s="32">
        <v>38.16793893129771</v>
      </c>
      <c r="Q144" s="29" t="str">
        <f t="shared" si="29"/>
        <v>YES</v>
      </c>
      <c r="R144" s="29" t="s">
        <v>0</v>
      </c>
      <c r="S144" s="31" t="s">
        <v>702</v>
      </c>
      <c r="T144" s="33">
        <v>15377</v>
      </c>
      <c r="U144" s="34">
        <v>7165.414674</v>
      </c>
      <c r="V144" s="35">
        <v>12452.0493733</v>
      </c>
      <c r="W144" s="36">
        <v>95960</v>
      </c>
      <c r="X144" s="37">
        <f t="shared" si="30"/>
        <v>0</v>
      </c>
      <c r="Y144" s="37">
        <f t="shared" si="31"/>
        <v>0</v>
      </c>
      <c r="Z144" s="37">
        <f t="shared" si="32"/>
        <v>0</v>
      </c>
      <c r="AA144" s="37">
        <f t="shared" si="33"/>
        <v>0</v>
      </c>
      <c r="AB144" s="37">
        <f t="shared" si="34"/>
        <v>1</v>
      </c>
      <c r="AC144" s="37">
        <f t="shared" si="35"/>
        <v>0</v>
      </c>
      <c r="AD144" s="37">
        <f t="shared" si="36"/>
        <v>0</v>
      </c>
      <c r="AE144" s="37">
        <f t="shared" si="37"/>
        <v>0</v>
      </c>
      <c r="AF144" s="37">
        <f t="shared" si="38"/>
        <v>0</v>
      </c>
      <c r="AG144" s="37">
        <f t="shared" si="39"/>
        <v>0</v>
      </c>
      <c r="AH144" s="28">
        <f t="shared" si="40"/>
        <v>0</v>
      </c>
      <c r="AI144" s="28">
        <f t="shared" si="41"/>
        <v>0</v>
      </c>
      <c r="AJ144" s="28">
        <f t="shared" si="42"/>
        <v>0</v>
      </c>
    </row>
    <row r="145" spans="1:36" s="28" customFormat="1" ht="12.75">
      <c r="A145" s="27">
        <v>500026</v>
      </c>
      <c r="B145" s="26">
        <v>3505000</v>
      </c>
      <c r="C145" s="26" t="s">
        <v>52</v>
      </c>
      <c r="D145" s="28" t="s">
        <v>53</v>
      </c>
      <c r="E145" s="28" t="s">
        <v>52</v>
      </c>
      <c r="F145" s="28">
        <v>71601</v>
      </c>
      <c r="G145" s="28" t="s">
        <v>54</v>
      </c>
      <c r="H145" s="28">
        <v>8705434200</v>
      </c>
      <c r="I145" s="29" t="s">
        <v>23</v>
      </c>
      <c r="J145" s="29" t="s">
        <v>0</v>
      </c>
      <c r="K145" s="30"/>
      <c r="L145" s="42">
        <v>6019.94</v>
      </c>
      <c r="M145" s="30" t="s">
        <v>702</v>
      </c>
      <c r="N145" s="31" t="s">
        <v>702</v>
      </c>
      <c r="O145" s="31"/>
      <c r="P145" s="32">
        <v>32.92248698986579</v>
      </c>
      <c r="Q145" s="29" t="str">
        <f t="shared" si="29"/>
        <v>YES</v>
      </c>
      <c r="R145" s="29" t="s">
        <v>0</v>
      </c>
      <c r="S145" s="31" t="s">
        <v>702</v>
      </c>
      <c r="T145" s="33">
        <v>54876</v>
      </c>
      <c r="U145" s="34">
        <v>30789.103356</v>
      </c>
      <c r="V145" s="35">
        <v>54401.2428716</v>
      </c>
      <c r="W145" s="36">
        <v>320118</v>
      </c>
      <c r="X145" s="37">
        <f t="shared" si="30"/>
        <v>0</v>
      </c>
      <c r="Y145" s="37">
        <f t="shared" si="31"/>
        <v>0</v>
      </c>
      <c r="Z145" s="37">
        <f t="shared" si="32"/>
        <v>0</v>
      </c>
      <c r="AA145" s="37">
        <f t="shared" si="33"/>
        <v>0</v>
      </c>
      <c r="AB145" s="37">
        <f t="shared" si="34"/>
        <v>1</v>
      </c>
      <c r="AC145" s="37">
        <f t="shared" si="35"/>
        <v>0</v>
      </c>
      <c r="AD145" s="37">
        <f t="shared" si="36"/>
        <v>0</v>
      </c>
      <c r="AE145" s="37">
        <f t="shared" si="37"/>
        <v>0</v>
      </c>
      <c r="AF145" s="37">
        <f t="shared" si="38"/>
        <v>0</v>
      </c>
      <c r="AG145" s="37">
        <f t="shared" si="39"/>
        <v>0</v>
      </c>
      <c r="AH145" s="28">
        <f t="shared" si="40"/>
        <v>0</v>
      </c>
      <c r="AI145" s="28">
        <f t="shared" si="41"/>
        <v>0</v>
      </c>
      <c r="AJ145" s="28">
        <f t="shared" si="42"/>
        <v>0</v>
      </c>
    </row>
    <row r="146" spans="1:36" s="28" customFormat="1" ht="12.75">
      <c r="A146" s="27">
        <v>513930</v>
      </c>
      <c r="B146" s="26">
        <v>3509000</v>
      </c>
      <c r="C146" s="26" t="s">
        <v>682</v>
      </c>
      <c r="D146" s="28" t="s">
        <v>582</v>
      </c>
      <c r="E146" s="28" t="s">
        <v>52</v>
      </c>
      <c r="F146" s="28">
        <v>71603</v>
      </c>
      <c r="G146" s="28">
        <v>9096</v>
      </c>
      <c r="H146" s="28">
        <v>8708790220</v>
      </c>
      <c r="I146" s="29">
        <v>2</v>
      </c>
      <c r="J146" s="29" t="s">
        <v>0</v>
      </c>
      <c r="K146" s="30"/>
      <c r="L146" s="42">
        <v>3133.39</v>
      </c>
      <c r="M146" s="30" t="s">
        <v>702</v>
      </c>
      <c r="N146" s="31" t="s">
        <v>702</v>
      </c>
      <c r="O146" s="31"/>
      <c r="P146" s="32">
        <v>25.754583921015517</v>
      </c>
      <c r="Q146" s="29" t="str">
        <f t="shared" si="29"/>
        <v>YES</v>
      </c>
      <c r="R146" s="29" t="s">
        <v>0</v>
      </c>
      <c r="S146" s="31" t="s">
        <v>702</v>
      </c>
      <c r="T146" s="33">
        <v>24584</v>
      </c>
      <c r="U146" s="34">
        <v>15122.962998</v>
      </c>
      <c r="V146" s="35">
        <v>26523.9263972</v>
      </c>
      <c r="W146" s="36">
        <v>126648</v>
      </c>
      <c r="X146" s="37">
        <f t="shared" si="30"/>
        <v>0</v>
      </c>
      <c r="Y146" s="37">
        <f t="shared" si="31"/>
        <v>0</v>
      </c>
      <c r="Z146" s="37">
        <f t="shared" si="32"/>
        <v>0</v>
      </c>
      <c r="AA146" s="37">
        <f t="shared" si="33"/>
        <v>0</v>
      </c>
      <c r="AB146" s="37">
        <f t="shared" si="34"/>
        <v>1</v>
      </c>
      <c r="AC146" s="37">
        <f t="shared" si="35"/>
        <v>0</v>
      </c>
      <c r="AD146" s="37">
        <f t="shared" si="36"/>
        <v>0</v>
      </c>
      <c r="AE146" s="37">
        <f t="shared" si="37"/>
        <v>0</v>
      </c>
      <c r="AF146" s="37">
        <f t="shared" si="38"/>
        <v>0</v>
      </c>
      <c r="AG146" s="37">
        <f t="shared" si="39"/>
        <v>0</v>
      </c>
      <c r="AH146" s="28">
        <f t="shared" si="40"/>
        <v>0</v>
      </c>
      <c r="AI146" s="28">
        <f t="shared" si="41"/>
        <v>0</v>
      </c>
      <c r="AJ146" s="28">
        <f t="shared" si="42"/>
        <v>0</v>
      </c>
    </row>
    <row r="147" spans="1:36" s="28" customFormat="1" ht="12.75">
      <c r="A147" s="27">
        <v>514140</v>
      </c>
      <c r="B147" s="26">
        <v>3510000</v>
      </c>
      <c r="C147" s="26" t="s">
        <v>594</v>
      </c>
      <c r="D147" s="28" t="s">
        <v>593</v>
      </c>
      <c r="E147" s="28" t="s">
        <v>594</v>
      </c>
      <c r="F147" s="28">
        <v>71602</v>
      </c>
      <c r="G147" s="28">
        <v>9572</v>
      </c>
      <c r="H147" s="28">
        <v>8702472002</v>
      </c>
      <c r="I147" s="29" t="s">
        <v>689</v>
      </c>
      <c r="J147" s="29" t="s">
        <v>0</v>
      </c>
      <c r="K147" s="30"/>
      <c r="L147" s="42">
        <v>2858.46</v>
      </c>
      <c r="M147" s="30" t="s">
        <v>702</v>
      </c>
      <c r="N147" s="31" t="s">
        <v>702</v>
      </c>
      <c r="O147" s="31"/>
      <c r="P147" s="32">
        <v>15.159781761496493</v>
      </c>
      <c r="Q147" s="29" t="str">
        <f t="shared" si="29"/>
        <v>NO</v>
      </c>
      <c r="R147" s="29" t="s">
        <v>0</v>
      </c>
      <c r="S147" s="31" t="s">
        <v>702</v>
      </c>
      <c r="T147" s="33">
        <v>14264</v>
      </c>
      <c r="U147" s="34">
        <v>13190.156892</v>
      </c>
      <c r="V147" s="35">
        <v>17992.1589399</v>
      </c>
      <c r="W147" s="36">
        <v>64250</v>
      </c>
      <c r="X147" s="37">
        <f t="shared" si="30"/>
        <v>0</v>
      </c>
      <c r="Y147" s="37">
        <f t="shared" si="31"/>
        <v>0</v>
      </c>
      <c r="Z147" s="37">
        <f t="shared" si="32"/>
        <v>0</v>
      </c>
      <c r="AA147" s="37">
        <f t="shared" si="33"/>
        <v>0</v>
      </c>
      <c r="AB147" s="37">
        <f t="shared" si="34"/>
        <v>0</v>
      </c>
      <c r="AC147" s="37">
        <f t="shared" si="35"/>
        <v>0</v>
      </c>
      <c r="AD147" s="37">
        <f t="shared" si="36"/>
        <v>0</v>
      </c>
      <c r="AE147" s="37">
        <f t="shared" si="37"/>
        <v>0</v>
      </c>
      <c r="AF147" s="37">
        <f t="shared" si="38"/>
        <v>0</v>
      </c>
      <c r="AG147" s="37">
        <f t="shared" si="39"/>
        <v>0</v>
      </c>
      <c r="AH147" s="28">
        <f t="shared" si="40"/>
        <v>0</v>
      </c>
      <c r="AI147" s="28">
        <f t="shared" si="41"/>
        <v>0</v>
      </c>
      <c r="AJ147" s="28">
        <f t="shared" si="42"/>
        <v>0</v>
      </c>
    </row>
    <row r="148" spans="1:36" s="28" customFormat="1" ht="12.75">
      <c r="A148" s="27">
        <v>500025</v>
      </c>
      <c r="B148" s="26">
        <v>3599000</v>
      </c>
      <c r="C148" s="26" t="s">
        <v>609</v>
      </c>
      <c r="D148" s="28" t="s">
        <v>51</v>
      </c>
      <c r="E148" s="28" t="s">
        <v>52</v>
      </c>
      <c r="F148" s="28">
        <v>71603</v>
      </c>
      <c r="G148" s="28">
        <v>4601</v>
      </c>
      <c r="H148" s="28">
        <v>8702676725</v>
      </c>
      <c r="I148" s="29">
        <v>2</v>
      </c>
      <c r="J148" s="29" t="s">
        <v>0</v>
      </c>
      <c r="K148" s="30"/>
      <c r="L148" s="38" t="s">
        <v>695</v>
      </c>
      <c r="M148" s="30" t="s">
        <v>702</v>
      </c>
      <c r="N148" s="31" t="s">
        <v>702</v>
      </c>
      <c r="O148" s="31"/>
      <c r="P148" s="32" t="s">
        <v>695</v>
      </c>
      <c r="Q148" s="32" t="s">
        <v>695</v>
      </c>
      <c r="R148" s="29" t="s">
        <v>0</v>
      </c>
      <c r="S148" s="31" t="s">
        <v>702</v>
      </c>
      <c r="T148" s="33">
        <v>8338</v>
      </c>
      <c r="U148" s="34"/>
      <c r="V148" s="35">
        <v>14947.707494999999</v>
      </c>
      <c r="W148" s="36">
        <v>16671</v>
      </c>
      <c r="X148" s="37">
        <f t="shared" si="30"/>
        <v>0</v>
      </c>
      <c r="Y148" s="37">
        <f t="shared" si="31"/>
        <v>0</v>
      </c>
      <c r="Z148" s="37">
        <f t="shared" si="32"/>
        <v>0</v>
      </c>
      <c r="AA148" s="37">
        <f t="shared" si="33"/>
        <v>0</v>
      </c>
      <c r="AB148" s="37">
        <f t="shared" si="34"/>
        <v>0</v>
      </c>
      <c r="AC148" s="37">
        <f t="shared" si="35"/>
        <v>0</v>
      </c>
      <c r="AD148" s="37">
        <f t="shared" si="36"/>
        <v>0</v>
      </c>
      <c r="AE148" s="37">
        <f t="shared" si="37"/>
        <v>0</v>
      </c>
      <c r="AF148" s="37">
        <f t="shared" si="38"/>
        <v>0</v>
      </c>
      <c r="AG148" s="37">
        <f t="shared" si="39"/>
        <v>0</v>
      </c>
      <c r="AH148" s="28">
        <f t="shared" si="40"/>
        <v>0</v>
      </c>
      <c r="AI148" s="28">
        <f t="shared" si="41"/>
        <v>0</v>
      </c>
      <c r="AJ148" s="28">
        <f t="shared" si="42"/>
        <v>0</v>
      </c>
    </row>
    <row r="149" spans="1:36" s="28" customFormat="1" ht="12.75">
      <c r="A149" s="27">
        <v>504380</v>
      </c>
      <c r="B149" s="26">
        <v>3601000</v>
      </c>
      <c r="C149" s="26" t="s">
        <v>186</v>
      </c>
      <c r="D149" s="28" t="s">
        <v>185</v>
      </c>
      <c r="E149" s="28" t="s">
        <v>186</v>
      </c>
      <c r="F149" s="28">
        <v>72830</v>
      </c>
      <c r="G149" s="28">
        <v>3915</v>
      </c>
      <c r="H149" s="28">
        <v>5017548454</v>
      </c>
      <c r="I149" s="29">
        <v>6</v>
      </c>
      <c r="J149" s="29" t="s">
        <v>0</v>
      </c>
      <c r="K149" s="30"/>
      <c r="L149" s="42">
        <v>2022.94</v>
      </c>
      <c r="M149" s="30" t="s">
        <v>702</v>
      </c>
      <c r="N149" s="31" t="s">
        <v>702</v>
      </c>
      <c r="O149" s="31"/>
      <c r="P149" s="32">
        <v>27.88717402873869</v>
      </c>
      <c r="Q149" s="29" t="str">
        <f aca="true" t="shared" si="43" ref="Q149:Q180">IF(P149&lt;20,"NO","YES")</f>
        <v>YES</v>
      </c>
      <c r="R149" s="29" t="s">
        <v>1</v>
      </c>
      <c r="S149" s="31" t="s">
        <v>701</v>
      </c>
      <c r="T149" s="33">
        <v>14886</v>
      </c>
      <c r="U149" s="34">
        <v>9252.121032</v>
      </c>
      <c r="V149" s="35">
        <v>16077.6588244</v>
      </c>
      <c r="W149" s="36">
        <v>73426</v>
      </c>
      <c r="X149" s="37">
        <f t="shared" si="30"/>
        <v>0</v>
      </c>
      <c r="Y149" s="37">
        <f t="shared" si="31"/>
        <v>0</v>
      </c>
      <c r="Z149" s="37">
        <f t="shared" si="32"/>
        <v>0</v>
      </c>
      <c r="AA149" s="37">
        <f t="shared" si="33"/>
        <v>0</v>
      </c>
      <c r="AB149" s="37">
        <f t="shared" si="34"/>
        <v>1</v>
      </c>
      <c r="AC149" s="37">
        <f t="shared" si="35"/>
        <v>1</v>
      </c>
      <c r="AD149" s="37" t="str">
        <f t="shared" si="36"/>
        <v>CHECK</v>
      </c>
      <c r="AE149" s="37">
        <f t="shared" si="37"/>
        <v>0</v>
      </c>
      <c r="AF149" s="37" t="str">
        <f t="shared" si="38"/>
        <v>RLISP</v>
      </c>
      <c r="AG149" s="37">
        <f t="shared" si="39"/>
        <v>0</v>
      </c>
      <c r="AH149" s="28">
        <f t="shared" si="40"/>
        <v>0</v>
      </c>
      <c r="AI149" s="28">
        <f t="shared" si="41"/>
        <v>0</v>
      </c>
      <c r="AJ149" s="28">
        <f t="shared" si="42"/>
        <v>0</v>
      </c>
    </row>
    <row r="150" spans="1:36" s="28" customFormat="1" ht="12.75">
      <c r="A150" s="27">
        <v>508700</v>
      </c>
      <c r="B150" s="26">
        <v>3604000</v>
      </c>
      <c r="C150" s="26" t="s">
        <v>372</v>
      </c>
      <c r="D150" s="28" t="s">
        <v>371</v>
      </c>
      <c r="E150" s="28" t="s">
        <v>372</v>
      </c>
      <c r="F150" s="28">
        <v>72846</v>
      </c>
      <c r="G150" s="28">
        <v>208</v>
      </c>
      <c r="H150" s="28">
        <v>5018853907</v>
      </c>
      <c r="I150" s="29">
        <v>7</v>
      </c>
      <c r="J150" s="29" t="s">
        <v>1</v>
      </c>
      <c r="K150" s="30" t="s">
        <v>700</v>
      </c>
      <c r="L150" s="42">
        <v>1078.56</v>
      </c>
      <c r="M150" s="30" t="s">
        <v>702</v>
      </c>
      <c r="N150" s="31" t="s">
        <v>702</v>
      </c>
      <c r="O150" s="31"/>
      <c r="P150" s="32">
        <v>15.525477707006369</v>
      </c>
      <c r="Q150" s="29" t="str">
        <f t="shared" si="43"/>
        <v>NO</v>
      </c>
      <c r="R150" s="29" t="s">
        <v>1</v>
      </c>
      <c r="S150" s="31" t="s">
        <v>702</v>
      </c>
      <c r="T150" s="33">
        <v>8320</v>
      </c>
      <c r="U150" s="34">
        <v>5219.029134</v>
      </c>
      <c r="V150" s="35">
        <v>9069.5741803</v>
      </c>
      <c r="W150" s="36">
        <v>29995</v>
      </c>
      <c r="X150" s="37">
        <f t="shared" si="30"/>
        <v>1</v>
      </c>
      <c r="Y150" s="37">
        <f t="shared" si="31"/>
        <v>0</v>
      </c>
      <c r="Z150" s="37">
        <f t="shared" si="32"/>
        <v>0</v>
      </c>
      <c r="AA150" s="37">
        <f t="shared" si="33"/>
        <v>0</v>
      </c>
      <c r="AB150" s="37">
        <f t="shared" si="34"/>
        <v>0</v>
      </c>
      <c r="AC150" s="37">
        <f t="shared" si="35"/>
        <v>1</v>
      </c>
      <c r="AD150" s="37">
        <f t="shared" si="36"/>
        <v>0</v>
      </c>
      <c r="AE150" s="37">
        <f t="shared" si="37"/>
        <v>0</v>
      </c>
      <c r="AF150" s="37">
        <f t="shared" si="38"/>
        <v>0</v>
      </c>
      <c r="AG150" s="37">
        <f t="shared" si="39"/>
        <v>0</v>
      </c>
      <c r="AH150" s="28">
        <f t="shared" si="40"/>
        <v>0</v>
      </c>
      <c r="AI150" s="28">
        <f t="shared" si="41"/>
        <v>0</v>
      </c>
      <c r="AJ150" s="28">
        <f t="shared" si="42"/>
        <v>0</v>
      </c>
    </row>
    <row r="151" spans="1:36" s="28" customFormat="1" ht="12.75">
      <c r="A151" s="27">
        <v>510770</v>
      </c>
      <c r="B151" s="26">
        <v>3605000</v>
      </c>
      <c r="C151" s="26" t="s">
        <v>459</v>
      </c>
      <c r="D151" s="28" t="s">
        <v>458</v>
      </c>
      <c r="E151" s="28" t="s">
        <v>459</v>
      </c>
      <c r="F151" s="28">
        <v>72852</v>
      </c>
      <c r="G151" s="28">
        <v>9999</v>
      </c>
      <c r="H151" s="28">
        <v>5012923353</v>
      </c>
      <c r="I151" s="29">
        <v>7</v>
      </c>
      <c r="J151" s="29" t="s">
        <v>1</v>
      </c>
      <c r="K151" s="30" t="s">
        <v>700</v>
      </c>
      <c r="L151" s="42">
        <v>138.36</v>
      </c>
      <c r="M151" s="30" t="s">
        <v>700</v>
      </c>
      <c r="N151" s="31" t="s">
        <v>701</v>
      </c>
      <c r="O151" s="31"/>
      <c r="P151" s="32">
        <v>51.832460732984295</v>
      </c>
      <c r="Q151" s="29" t="str">
        <f t="shared" si="43"/>
        <v>YES</v>
      </c>
      <c r="R151" s="29" t="s">
        <v>1</v>
      </c>
      <c r="S151" s="31" t="s">
        <v>702</v>
      </c>
      <c r="T151" s="33">
        <v>1455</v>
      </c>
      <c r="U151" s="34">
        <v>706.130568</v>
      </c>
      <c r="V151" s="35">
        <v>1227.7723956</v>
      </c>
      <c r="W151" s="36">
        <v>12306</v>
      </c>
      <c r="X151" s="37">
        <f t="shared" si="30"/>
        <v>1</v>
      </c>
      <c r="Y151" s="37">
        <f t="shared" si="31"/>
        <v>1</v>
      </c>
      <c r="Z151" s="37" t="str">
        <f t="shared" si="32"/>
        <v>ELIGIBLE</v>
      </c>
      <c r="AA151" s="37" t="str">
        <f t="shared" si="33"/>
        <v>OKAY</v>
      </c>
      <c r="AB151" s="37">
        <f t="shared" si="34"/>
        <v>1</v>
      </c>
      <c r="AC151" s="37">
        <f t="shared" si="35"/>
        <v>1</v>
      </c>
      <c r="AD151" s="37" t="str">
        <f t="shared" si="36"/>
        <v>CHECK</v>
      </c>
      <c r="AE151" s="37" t="str">
        <f t="shared" si="37"/>
        <v>SRSA</v>
      </c>
      <c r="AF151" s="37">
        <f t="shared" si="38"/>
        <v>0</v>
      </c>
      <c r="AG151" s="37">
        <f t="shared" si="39"/>
        <v>0</v>
      </c>
      <c r="AH151" s="28">
        <f t="shared" si="40"/>
        <v>0</v>
      </c>
      <c r="AI151" s="28">
        <f t="shared" si="41"/>
        <v>0</v>
      </c>
      <c r="AJ151" s="28">
        <f t="shared" si="42"/>
        <v>0</v>
      </c>
    </row>
    <row r="152" spans="1:36" s="28" customFormat="1" ht="12.75">
      <c r="A152" s="27">
        <v>514020</v>
      </c>
      <c r="B152" s="26">
        <v>3606000</v>
      </c>
      <c r="C152" s="26" t="s">
        <v>626</v>
      </c>
      <c r="D152" s="28" t="s">
        <v>587</v>
      </c>
      <c r="E152" s="28" t="s">
        <v>588</v>
      </c>
      <c r="F152" s="28">
        <v>72832</v>
      </c>
      <c r="G152" s="28">
        <v>189</v>
      </c>
      <c r="H152" s="28">
        <v>5014971991</v>
      </c>
      <c r="I152" s="29">
        <v>7</v>
      </c>
      <c r="J152" s="29" t="s">
        <v>1</v>
      </c>
      <c r="K152" s="30" t="s">
        <v>700</v>
      </c>
      <c r="L152" s="42">
        <v>615.17</v>
      </c>
      <c r="M152" s="30" t="s">
        <v>702</v>
      </c>
      <c r="N152" s="31" t="s">
        <v>702</v>
      </c>
      <c r="O152" s="31"/>
      <c r="P152" s="32">
        <v>30.05698005698006</v>
      </c>
      <c r="Q152" s="29" t="str">
        <f t="shared" si="43"/>
        <v>YES</v>
      </c>
      <c r="R152" s="29" t="s">
        <v>1</v>
      </c>
      <c r="S152" s="31" t="s">
        <v>701</v>
      </c>
      <c r="T152" s="33">
        <v>5625</v>
      </c>
      <c r="U152" s="34">
        <v>2973.896046</v>
      </c>
      <c r="V152" s="35">
        <v>5183.6282609</v>
      </c>
      <c r="W152" s="36">
        <v>28450</v>
      </c>
      <c r="X152" s="37">
        <f t="shared" si="30"/>
        <v>1</v>
      </c>
      <c r="Y152" s="37">
        <f t="shared" si="31"/>
        <v>0</v>
      </c>
      <c r="Z152" s="37">
        <f t="shared" si="32"/>
        <v>0</v>
      </c>
      <c r="AA152" s="37">
        <f t="shared" si="33"/>
        <v>0</v>
      </c>
      <c r="AB152" s="37">
        <f t="shared" si="34"/>
        <v>1</v>
      </c>
      <c r="AC152" s="37">
        <f t="shared" si="35"/>
        <v>1</v>
      </c>
      <c r="AD152" s="37" t="str">
        <f t="shared" si="36"/>
        <v>CHECK</v>
      </c>
      <c r="AE152" s="37">
        <f t="shared" si="37"/>
        <v>0</v>
      </c>
      <c r="AF152" s="37" t="str">
        <f t="shared" si="38"/>
        <v>RLISP</v>
      </c>
      <c r="AG152" s="37">
        <f t="shared" si="39"/>
        <v>0</v>
      </c>
      <c r="AH152" s="28">
        <f t="shared" si="40"/>
        <v>0</v>
      </c>
      <c r="AI152" s="28">
        <f t="shared" si="41"/>
        <v>0</v>
      </c>
      <c r="AJ152" s="28">
        <f t="shared" si="42"/>
        <v>0</v>
      </c>
    </row>
    <row r="153" spans="1:36" s="28" customFormat="1" ht="12.75">
      <c r="A153" s="27">
        <v>503510</v>
      </c>
      <c r="B153" s="26">
        <v>3701000</v>
      </c>
      <c r="C153" s="26" t="s">
        <v>149</v>
      </c>
      <c r="D153" s="28" t="s">
        <v>148</v>
      </c>
      <c r="E153" s="28" t="s">
        <v>149</v>
      </c>
      <c r="F153" s="28">
        <v>71826</v>
      </c>
      <c r="G153" s="28">
        <v>380</v>
      </c>
      <c r="H153" s="28">
        <v>8708943313</v>
      </c>
      <c r="I153" s="29">
        <v>7</v>
      </c>
      <c r="J153" s="29" t="s">
        <v>1</v>
      </c>
      <c r="K153" s="30" t="s">
        <v>700</v>
      </c>
      <c r="L153" s="42">
        <v>367.79</v>
      </c>
      <c r="M153" s="30" t="s">
        <v>700</v>
      </c>
      <c r="N153" s="31" t="s">
        <v>701</v>
      </c>
      <c r="O153" s="31"/>
      <c r="P153" s="32">
        <v>46.875</v>
      </c>
      <c r="Q153" s="29" t="str">
        <f t="shared" si="43"/>
        <v>YES</v>
      </c>
      <c r="R153" s="29" t="s">
        <v>1</v>
      </c>
      <c r="S153" s="31" t="s">
        <v>702</v>
      </c>
      <c r="T153" s="33">
        <v>3102</v>
      </c>
      <c r="U153" s="34">
        <v>1720.06164</v>
      </c>
      <c r="V153" s="35">
        <v>2989.419938</v>
      </c>
      <c r="W153" s="36">
        <v>29846</v>
      </c>
      <c r="X153" s="37">
        <f t="shared" si="30"/>
        <v>1</v>
      </c>
      <c r="Y153" s="37">
        <f t="shared" si="31"/>
        <v>1</v>
      </c>
      <c r="Z153" s="37" t="str">
        <f t="shared" si="32"/>
        <v>ELIGIBLE</v>
      </c>
      <c r="AA153" s="37" t="str">
        <f t="shared" si="33"/>
        <v>OKAY</v>
      </c>
      <c r="AB153" s="37">
        <f t="shared" si="34"/>
        <v>1</v>
      </c>
      <c r="AC153" s="37">
        <f t="shared" si="35"/>
        <v>1</v>
      </c>
      <c r="AD153" s="37" t="str">
        <f t="shared" si="36"/>
        <v>CHECK</v>
      </c>
      <c r="AE153" s="37" t="str">
        <f t="shared" si="37"/>
        <v>SRSA</v>
      </c>
      <c r="AF153" s="37">
        <f t="shared" si="38"/>
        <v>0</v>
      </c>
      <c r="AG153" s="37">
        <f t="shared" si="39"/>
        <v>0</v>
      </c>
      <c r="AH153" s="28">
        <f t="shared" si="40"/>
        <v>0</v>
      </c>
      <c r="AI153" s="28">
        <f t="shared" si="41"/>
        <v>0</v>
      </c>
      <c r="AJ153" s="28">
        <f t="shared" si="42"/>
        <v>0</v>
      </c>
    </row>
    <row r="154" spans="1:36" s="28" customFormat="1" ht="12.75">
      <c r="A154" s="27">
        <v>508910</v>
      </c>
      <c r="B154" s="26">
        <v>3702000</v>
      </c>
      <c r="C154" s="26" t="s">
        <v>378</v>
      </c>
      <c r="D154" s="28" t="s">
        <v>377</v>
      </c>
      <c r="E154" s="28" t="s">
        <v>378</v>
      </c>
      <c r="F154" s="28">
        <v>71845</v>
      </c>
      <c r="G154" s="28">
        <v>950</v>
      </c>
      <c r="H154" s="28">
        <v>8709215500</v>
      </c>
      <c r="I154" s="29">
        <v>7</v>
      </c>
      <c r="J154" s="29" t="s">
        <v>1</v>
      </c>
      <c r="K154" s="30" t="s">
        <v>700</v>
      </c>
      <c r="L154" s="42">
        <v>490.91</v>
      </c>
      <c r="M154" s="30" t="s">
        <v>700</v>
      </c>
      <c r="N154" s="31" t="s">
        <v>701</v>
      </c>
      <c r="O154" s="31"/>
      <c r="P154" s="32">
        <v>30.095541401273884</v>
      </c>
      <c r="Q154" s="29" t="str">
        <f t="shared" si="43"/>
        <v>YES</v>
      </c>
      <c r="R154" s="29" t="s">
        <v>1</v>
      </c>
      <c r="S154" s="31" t="s">
        <v>702</v>
      </c>
      <c r="T154" s="33">
        <v>4283</v>
      </c>
      <c r="U154" s="34">
        <v>2308.50378</v>
      </c>
      <c r="V154" s="35">
        <v>4011.563601</v>
      </c>
      <c r="W154" s="36">
        <v>24938</v>
      </c>
      <c r="X154" s="37">
        <f t="shared" si="30"/>
        <v>1</v>
      </c>
      <c r="Y154" s="37">
        <f t="shared" si="31"/>
        <v>1</v>
      </c>
      <c r="Z154" s="37" t="str">
        <f t="shared" si="32"/>
        <v>ELIGIBLE</v>
      </c>
      <c r="AA154" s="37" t="str">
        <f t="shared" si="33"/>
        <v>OKAY</v>
      </c>
      <c r="AB154" s="37">
        <f t="shared" si="34"/>
        <v>1</v>
      </c>
      <c r="AC154" s="37">
        <f t="shared" si="35"/>
        <v>1</v>
      </c>
      <c r="AD154" s="37" t="str">
        <f t="shared" si="36"/>
        <v>CHECK</v>
      </c>
      <c r="AE154" s="37" t="str">
        <f t="shared" si="37"/>
        <v>SRSA</v>
      </c>
      <c r="AF154" s="37">
        <f t="shared" si="38"/>
        <v>0</v>
      </c>
      <c r="AG154" s="37">
        <f t="shared" si="39"/>
        <v>0</v>
      </c>
      <c r="AH154" s="28">
        <f t="shared" si="40"/>
        <v>0</v>
      </c>
      <c r="AI154" s="28">
        <f t="shared" si="41"/>
        <v>0</v>
      </c>
      <c r="AJ154" s="28">
        <f t="shared" si="42"/>
        <v>0</v>
      </c>
    </row>
    <row r="155" spans="1:36" s="28" customFormat="1" ht="12.75">
      <c r="A155" s="27">
        <v>512780</v>
      </c>
      <c r="B155" s="26">
        <v>3703000</v>
      </c>
      <c r="C155" s="26" t="s">
        <v>545</v>
      </c>
      <c r="D155" s="28" t="s">
        <v>544</v>
      </c>
      <c r="E155" s="28" t="s">
        <v>545</v>
      </c>
      <c r="F155" s="28">
        <v>71860</v>
      </c>
      <c r="G155" s="28">
        <v>309</v>
      </c>
      <c r="H155" s="28">
        <v>8705332371</v>
      </c>
      <c r="I155" s="29">
        <v>7</v>
      </c>
      <c r="J155" s="29" t="s">
        <v>1</v>
      </c>
      <c r="K155" s="30" t="s">
        <v>700</v>
      </c>
      <c r="L155" s="42">
        <v>619.22</v>
      </c>
      <c r="M155" s="30" t="s">
        <v>702</v>
      </c>
      <c r="N155" s="31" t="s">
        <v>702</v>
      </c>
      <c r="O155" s="31"/>
      <c r="P155" s="32">
        <v>34.91686460807601</v>
      </c>
      <c r="Q155" s="29" t="str">
        <f t="shared" si="43"/>
        <v>YES</v>
      </c>
      <c r="R155" s="29" t="s">
        <v>1</v>
      </c>
      <c r="S155" s="31" t="s">
        <v>701</v>
      </c>
      <c r="T155" s="33">
        <v>5418</v>
      </c>
      <c r="U155" s="34">
        <v>2982.949002</v>
      </c>
      <c r="V155" s="35">
        <v>5183.6282609</v>
      </c>
      <c r="W155" s="36">
        <v>37878</v>
      </c>
      <c r="X155" s="37">
        <f t="shared" si="30"/>
        <v>1</v>
      </c>
      <c r="Y155" s="37">
        <f t="shared" si="31"/>
        <v>0</v>
      </c>
      <c r="Z155" s="37">
        <f t="shared" si="32"/>
        <v>0</v>
      </c>
      <c r="AA155" s="37">
        <f t="shared" si="33"/>
        <v>0</v>
      </c>
      <c r="AB155" s="37">
        <f t="shared" si="34"/>
        <v>1</v>
      </c>
      <c r="AC155" s="37">
        <f t="shared" si="35"/>
        <v>1</v>
      </c>
      <c r="AD155" s="37" t="str">
        <f t="shared" si="36"/>
        <v>CHECK</v>
      </c>
      <c r="AE155" s="37">
        <f t="shared" si="37"/>
        <v>0</v>
      </c>
      <c r="AF155" s="37" t="str">
        <f t="shared" si="38"/>
        <v>RLISP</v>
      </c>
      <c r="AG155" s="37">
        <f t="shared" si="39"/>
        <v>0</v>
      </c>
      <c r="AH155" s="28">
        <f t="shared" si="40"/>
        <v>0</v>
      </c>
      <c r="AI155" s="28">
        <f t="shared" si="41"/>
        <v>0</v>
      </c>
      <c r="AJ155" s="28">
        <f t="shared" si="42"/>
        <v>0</v>
      </c>
    </row>
    <row r="156" spans="1:36" s="28" customFormat="1" ht="12.75">
      <c r="A156" s="27">
        <v>503270</v>
      </c>
      <c r="B156" s="26">
        <v>3801000</v>
      </c>
      <c r="C156" s="26" t="s">
        <v>137</v>
      </c>
      <c r="D156" s="28" t="s">
        <v>136</v>
      </c>
      <c r="E156" s="28" t="s">
        <v>137</v>
      </c>
      <c r="F156" s="28">
        <v>72415</v>
      </c>
      <c r="G156" s="28">
        <v>240</v>
      </c>
      <c r="H156" s="28">
        <v>8708786273</v>
      </c>
      <c r="I156" s="29">
        <v>7</v>
      </c>
      <c r="J156" s="29" t="s">
        <v>1</v>
      </c>
      <c r="K156" s="30" t="s">
        <v>700</v>
      </c>
      <c r="L156" s="42">
        <v>364.41</v>
      </c>
      <c r="M156" s="30" t="s">
        <v>700</v>
      </c>
      <c r="N156" s="31" t="s">
        <v>701</v>
      </c>
      <c r="O156" s="31"/>
      <c r="P156" s="32">
        <v>33.25062034739454</v>
      </c>
      <c r="Q156" s="29" t="str">
        <f t="shared" si="43"/>
        <v>YES</v>
      </c>
      <c r="R156" s="29" t="s">
        <v>1</v>
      </c>
      <c r="S156" s="31" t="s">
        <v>702</v>
      </c>
      <c r="T156" s="33">
        <v>3039</v>
      </c>
      <c r="U156" s="34">
        <v>1720.06164</v>
      </c>
      <c r="V156" s="35">
        <v>2989.419938</v>
      </c>
      <c r="W156" s="36">
        <v>17806</v>
      </c>
      <c r="X156" s="37">
        <f t="shared" si="30"/>
        <v>1</v>
      </c>
      <c r="Y156" s="37">
        <f t="shared" si="31"/>
        <v>1</v>
      </c>
      <c r="Z156" s="37" t="str">
        <f t="shared" si="32"/>
        <v>ELIGIBLE</v>
      </c>
      <c r="AA156" s="37" t="str">
        <f t="shared" si="33"/>
        <v>OKAY</v>
      </c>
      <c r="AB156" s="37">
        <f t="shared" si="34"/>
        <v>1</v>
      </c>
      <c r="AC156" s="37">
        <f t="shared" si="35"/>
        <v>1</v>
      </c>
      <c r="AD156" s="37" t="str">
        <f t="shared" si="36"/>
        <v>CHECK</v>
      </c>
      <c r="AE156" s="37" t="str">
        <f t="shared" si="37"/>
        <v>SRSA</v>
      </c>
      <c r="AF156" s="37">
        <f t="shared" si="38"/>
        <v>0</v>
      </c>
      <c r="AG156" s="37">
        <f t="shared" si="39"/>
        <v>0</v>
      </c>
      <c r="AH156" s="28">
        <f t="shared" si="40"/>
        <v>0</v>
      </c>
      <c r="AI156" s="28">
        <f t="shared" si="41"/>
        <v>0</v>
      </c>
      <c r="AJ156" s="28">
        <f t="shared" si="42"/>
        <v>0</v>
      </c>
    </row>
    <row r="157" spans="1:36" s="28" customFormat="1" ht="12.75">
      <c r="A157" s="27">
        <v>507990</v>
      </c>
      <c r="B157" s="26">
        <v>3804000</v>
      </c>
      <c r="C157" s="26" t="s">
        <v>650</v>
      </c>
      <c r="D157" s="28" t="s">
        <v>346</v>
      </c>
      <c r="E157" s="28" t="s">
        <v>347</v>
      </c>
      <c r="F157" s="28">
        <v>72433</v>
      </c>
      <c r="G157" s="28">
        <v>240</v>
      </c>
      <c r="H157" s="28">
        <v>8708862401</v>
      </c>
      <c r="I157" s="29">
        <v>6</v>
      </c>
      <c r="J157" s="29" t="s">
        <v>0</v>
      </c>
      <c r="K157" s="30"/>
      <c r="L157" s="42">
        <v>880.43</v>
      </c>
      <c r="M157" s="30" t="s">
        <v>702</v>
      </c>
      <c r="N157" s="31" t="s">
        <v>702</v>
      </c>
      <c r="O157" s="31"/>
      <c r="P157" s="32">
        <v>31.823599523241953</v>
      </c>
      <c r="Q157" s="29" t="str">
        <f t="shared" si="43"/>
        <v>YES</v>
      </c>
      <c r="R157" s="29" t="s">
        <v>1</v>
      </c>
      <c r="S157" s="31" t="s">
        <v>701</v>
      </c>
      <c r="T157" s="33">
        <v>7422</v>
      </c>
      <c r="U157" s="34">
        <v>4205.098062</v>
      </c>
      <c r="V157" s="35">
        <v>7307.9266379</v>
      </c>
      <c r="W157" s="36">
        <v>36648</v>
      </c>
      <c r="X157" s="37">
        <f t="shared" si="30"/>
        <v>0</v>
      </c>
      <c r="Y157" s="37">
        <f t="shared" si="31"/>
        <v>0</v>
      </c>
      <c r="Z157" s="37">
        <f t="shared" si="32"/>
        <v>0</v>
      </c>
      <c r="AA157" s="37">
        <f t="shared" si="33"/>
        <v>0</v>
      </c>
      <c r="AB157" s="37">
        <f t="shared" si="34"/>
        <v>1</v>
      </c>
      <c r="AC157" s="37">
        <f t="shared" si="35"/>
        <v>1</v>
      </c>
      <c r="AD157" s="37" t="str">
        <f t="shared" si="36"/>
        <v>CHECK</v>
      </c>
      <c r="AE157" s="37">
        <f t="shared" si="37"/>
        <v>0</v>
      </c>
      <c r="AF157" s="37" t="str">
        <f t="shared" si="38"/>
        <v>RLISP</v>
      </c>
      <c r="AG157" s="37">
        <f t="shared" si="39"/>
        <v>0</v>
      </c>
      <c r="AH157" s="28">
        <f t="shared" si="40"/>
        <v>0</v>
      </c>
      <c r="AI157" s="28">
        <f t="shared" si="41"/>
        <v>0</v>
      </c>
      <c r="AJ157" s="28">
        <f t="shared" si="42"/>
        <v>0</v>
      </c>
    </row>
    <row r="158" spans="1:36" s="28" customFormat="1" ht="12.75">
      <c r="A158" s="27">
        <v>509120</v>
      </c>
      <c r="B158" s="26">
        <v>3805000</v>
      </c>
      <c r="C158" s="26" t="s">
        <v>386</v>
      </c>
      <c r="D158" s="28" t="s">
        <v>194</v>
      </c>
      <c r="E158" s="28" t="s">
        <v>386</v>
      </c>
      <c r="F158" s="28">
        <v>72440</v>
      </c>
      <c r="G158" s="28">
        <v>70</v>
      </c>
      <c r="H158" s="28">
        <v>8705283462</v>
      </c>
      <c r="I158" s="29">
        <v>7</v>
      </c>
      <c r="J158" s="29" t="s">
        <v>1</v>
      </c>
      <c r="K158" s="30" t="s">
        <v>700</v>
      </c>
      <c r="L158" s="42">
        <v>221.05</v>
      </c>
      <c r="M158" s="30" t="s">
        <v>700</v>
      </c>
      <c r="N158" s="31" t="s">
        <v>701</v>
      </c>
      <c r="O158" s="31"/>
      <c r="P158" s="32">
        <v>15.261044176706829</v>
      </c>
      <c r="Q158" s="29" t="str">
        <f t="shared" si="43"/>
        <v>NO</v>
      </c>
      <c r="R158" s="29" t="s">
        <v>1</v>
      </c>
      <c r="S158" s="31" t="s">
        <v>702</v>
      </c>
      <c r="T158" s="33">
        <v>1639</v>
      </c>
      <c r="U158" s="34">
        <v>1018.45755</v>
      </c>
      <c r="V158" s="35">
        <v>1769.7486475</v>
      </c>
      <c r="W158" s="36">
        <v>5847</v>
      </c>
      <c r="X158" s="37">
        <f t="shared" si="30"/>
        <v>1</v>
      </c>
      <c r="Y158" s="37">
        <f t="shared" si="31"/>
        <v>1</v>
      </c>
      <c r="Z158" s="37" t="str">
        <f t="shared" si="32"/>
        <v>ELIGIBLE</v>
      </c>
      <c r="AA158" s="37" t="str">
        <f t="shared" si="33"/>
        <v>OKAY</v>
      </c>
      <c r="AB158" s="37">
        <f t="shared" si="34"/>
        <v>0</v>
      </c>
      <c r="AC158" s="37">
        <f t="shared" si="35"/>
        <v>1</v>
      </c>
      <c r="AD158" s="37">
        <f t="shared" si="36"/>
        <v>0</v>
      </c>
      <c r="AE158" s="37">
        <f t="shared" si="37"/>
        <v>0</v>
      </c>
      <c r="AF158" s="37">
        <f t="shared" si="38"/>
        <v>0</v>
      </c>
      <c r="AG158" s="37">
        <f t="shared" si="39"/>
        <v>0</v>
      </c>
      <c r="AH158" s="28">
        <f t="shared" si="40"/>
        <v>0</v>
      </c>
      <c r="AI158" s="28">
        <f t="shared" si="41"/>
        <v>0</v>
      </c>
      <c r="AJ158" s="28">
        <f t="shared" si="42"/>
        <v>0</v>
      </c>
    </row>
    <row r="159" spans="1:36" s="28" customFormat="1" ht="12.75">
      <c r="A159" s="27">
        <v>512480</v>
      </c>
      <c r="B159" s="26">
        <v>3806000</v>
      </c>
      <c r="C159" s="26" t="s">
        <v>670</v>
      </c>
      <c r="D159" s="28" t="s">
        <v>527</v>
      </c>
      <c r="E159" s="28" t="s">
        <v>528</v>
      </c>
      <c r="F159" s="28">
        <v>72434</v>
      </c>
      <c r="G159" s="28">
        <v>1080</v>
      </c>
      <c r="H159" s="28">
        <v>8708692384</v>
      </c>
      <c r="I159" s="29">
        <v>7</v>
      </c>
      <c r="J159" s="29" t="s">
        <v>1</v>
      </c>
      <c r="K159" s="30" t="s">
        <v>700</v>
      </c>
      <c r="L159" s="42">
        <v>551.81</v>
      </c>
      <c r="M159" s="30" t="s">
        <v>700</v>
      </c>
      <c r="N159" s="31" t="s">
        <v>701</v>
      </c>
      <c r="O159" s="31"/>
      <c r="P159" s="32">
        <v>35.791757049891544</v>
      </c>
      <c r="Q159" s="29" t="str">
        <f t="shared" si="43"/>
        <v>YES</v>
      </c>
      <c r="R159" s="29" t="s">
        <v>1</v>
      </c>
      <c r="S159" s="31" t="s">
        <v>702</v>
      </c>
      <c r="T159" s="33">
        <v>4828</v>
      </c>
      <c r="U159" s="34">
        <v>2616.304284</v>
      </c>
      <c r="V159" s="35">
        <v>4577.8431682</v>
      </c>
      <c r="W159" s="36">
        <v>22701</v>
      </c>
      <c r="X159" s="37">
        <f t="shared" si="30"/>
        <v>1</v>
      </c>
      <c r="Y159" s="37">
        <f t="shared" si="31"/>
        <v>1</v>
      </c>
      <c r="Z159" s="37" t="str">
        <f t="shared" si="32"/>
        <v>ELIGIBLE</v>
      </c>
      <c r="AA159" s="37" t="str">
        <f t="shared" si="33"/>
        <v>OKAY</v>
      </c>
      <c r="AB159" s="37">
        <f t="shared" si="34"/>
        <v>1</v>
      </c>
      <c r="AC159" s="37">
        <f t="shared" si="35"/>
        <v>1</v>
      </c>
      <c r="AD159" s="37" t="str">
        <f t="shared" si="36"/>
        <v>CHECK</v>
      </c>
      <c r="AE159" s="37" t="str">
        <f t="shared" si="37"/>
        <v>SRSA</v>
      </c>
      <c r="AF159" s="37">
        <f t="shared" si="38"/>
        <v>0</v>
      </c>
      <c r="AG159" s="37">
        <f t="shared" si="39"/>
        <v>0</v>
      </c>
      <c r="AH159" s="28">
        <f t="shared" si="40"/>
        <v>0</v>
      </c>
      <c r="AI159" s="28">
        <f t="shared" si="41"/>
        <v>0</v>
      </c>
      <c r="AJ159" s="28">
        <f t="shared" si="42"/>
        <v>0</v>
      </c>
    </row>
    <row r="160" spans="1:36" s="28" customFormat="1" ht="12.75">
      <c r="A160" s="27">
        <v>512900</v>
      </c>
      <c r="B160" s="26">
        <v>3807000</v>
      </c>
      <c r="C160" s="26" t="s">
        <v>675</v>
      </c>
      <c r="D160" s="28" t="s">
        <v>59</v>
      </c>
      <c r="E160" s="28" t="s">
        <v>548</v>
      </c>
      <c r="F160" s="28">
        <v>72469</v>
      </c>
      <c r="G160" s="28">
        <v>50</v>
      </c>
      <c r="H160" s="28">
        <v>8705283856</v>
      </c>
      <c r="I160" s="29">
        <v>7</v>
      </c>
      <c r="J160" s="29" t="s">
        <v>1</v>
      </c>
      <c r="K160" s="30" t="s">
        <v>700</v>
      </c>
      <c r="L160" s="42">
        <v>322.18</v>
      </c>
      <c r="M160" s="30" t="s">
        <v>700</v>
      </c>
      <c r="N160" s="31" t="s">
        <v>701</v>
      </c>
      <c r="O160" s="31"/>
      <c r="P160" s="32">
        <v>16.136363636363637</v>
      </c>
      <c r="Q160" s="29" t="str">
        <f t="shared" si="43"/>
        <v>NO</v>
      </c>
      <c r="R160" s="29" t="s">
        <v>1</v>
      </c>
      <c r="S160" s="31" t="s">
        <v>702</v>
      </c>
      <c r="T160" s="33">
        <v>2570</v>
      </c>
      <c r="U160" s="34">
        <v>1471.10535</v>
      </c>
      <c r="V160" s="35">
        <v>2556.8591575</v>
      </c>
      <c r="W160" s="36">
        <v>10276</v>
      </c>
      <c r="X160" s="37">
        <f t="shared" si="30"/>
        <v>1</v>
      </c>
      <c r="Y160" s="37">
        <f t="shared" si="31"/>
        <v>1</v>
      </c>
      <c r="Z160" s="37" t="str">
        <f t="shared" si="32"/>
        <v>ELIGIBLE</v>
      </c>
      <c r="AA160" s="37" t="str">
        <f t="shared" si="33"/>
        <v>OKAY</v>
      </c>
      <c r="AB160" s="37">
        <f t="shared" si="34"/>
        <v>0</v>
      </c>
      <c r="AC160" s="37">
        <f t="shared" si="35"/>
        <v>1</v>
      </c>
      <c r="AD160" s="37">
        <f t="shared" si="36"/>
        <v>0</v>
      </c>
      <c r="AE160" s="37">
        <f t="shared" si="37"/>
        <v>0</v>
      </c>
      <c r="AF160" s="37">
        <f t="shared" si="38"/>
        <v>0</v>
      </c>
      <c r="AG160" s="37">
        <f t="shared" si="39"/>
        <v>0</v>
      </c>
      <c r="AH160" s="28">
        <f t="shared" si="40"/>
        <v>0</v>
      </c>
      <c r="AI160" s="28">
        <f t="shared" si="41"/>
        <v>0</v>
      </c>
      <c r="AJ160" s="28">
        <f t="shared" si="42"/>
        <v>0</v>
      </c>
    </row>
    <row r="161" spans="1:36" s="28" customFormat="1" ht="12.75">
      <c r="A161" s="27">
        <v>513740</v>
      </c>
      <c r="B161" s="26">
        <v>3808000</v>
      </c>
      <c r="C161" s="26" t="s">
        <v>579</v>
      </c>
      <c r="D161" s="28" t="s">
        <v>578</v>
      </c>
      <c r="E161" s="28" t="s">
        <v>579</v>
      </c>
      <c r="F161" s="28">
        <v>72476</v>
      </c>
      <c r="G161" s="28">
        <v>2804</v>
      </c>
      <c r="H161" s="28">
        <v>8708866634</v>
      </c>
      <c r="I161" s="29">
        <v>6</v>
      </c>
      <c r="J161" s="29" t="s">
        <v>0</v>
      </c>
      <c r="K161" s="30"/>
      <c r="L161" s="42">
        <v>730.6</v>
      </c>
      <c r="M161" s="30" t="s">
        <v>702</v>
      </c>
      <c r="N161" s="31" t="s">
        <v>702</v>
      </c>
      <c r="O161" s="31"/>
      <c r="P161" s="32">
        <v>26.837060702875398</v>
      </c>
      <c r="Q161" s="29" t="str">
        <f t="shared" si="43"/>
        <v>YES</v>
      </c>
      <c r="R161" s="29" t="s">
        <v>1</v>
      </c>
      <c r="S161" s="31" t="s">
        <v>701</v>
      </c>
      <c r="T161" s="33">
        <v>5123</v>
      </c>
      <c r="U161" s="34">
        <v>3634.761834</v>
      </c>
      <c r="V161" s="35">
        <v>4899.1873952999995</v>
      </c>
      <c r="W161" s="36">
        <v>34087</v>
      </c>
      <c r="X161" s="37">
        <f t="shared" si="30"/>
        <v>0</v>
      </c>
      <c r="Y161" s="37">
        <f t="shared" si="31"/>
        <v>0</v>
      </c>
      <c r="Z161" s="37">
        <f t="shared" si="32"/>
        <v>0</v>
      </c>
      <c r="AA161" s="37">
        <f t="shared" si="33"/>
        <v>0</v>
      </c>
      <c r="AB161" s="37">
        <f t="shared" si="34"/>
        <v>1</v>
      </c>
      <c r="AC161" s="37">
        <f t="shared" si="35"/>
        <v>1</v>
      </c>
      <c r="AD161" s="37" t="str">
        <f t="shared" si="36"/>
        <v>CHECK</v>
      </c>
      <c r="AE161" s="37">
        <f t="shared" si="37"/>
        <v>0</v>
      </c>
      <c r="AF161" s="37" t="str">
        <f t="shared" si="38"/>
        <v>RLISP</v>
      </c>
      <c r="AG161" s="37">
        <f t="shared" si="39"/>
        <v>0</v>
      </c>
      <c r="AH161" s="28">
        <f t="shared" si="40"/>
        <v>0</v>
      </c>
      <c r="AI161" s="28">
        <f t="shared" si="41"/>
        <v>0</v>
      </c>
      <c r="AJ161" s="28">
        <f t="shared" si="42"/>
        <v>0</v>
      </c>
    </row>
    <row r="162" spans="1:36" s="28" customFormat="1" ht="12.75">
      <c r="A162" s="27">
        <v>509360</v>
      </c>
      <c r="B162" s="26">
        <v>3904000</v>
      </c>
      <c r="C162" s="26" t="s">
        <v>656</v>
      </c>
      <c r="D162" s="28" t="s">
        <v>395</v>
      </c>
      <c r="E162" s="28" t="s">
        <v>396</v>
      </c>
      <c r="F162" s="28">
        <v>72360</v>
      </c>
      <c r="G162" s="28">
        <v>2002</v>
      </c>
      <c r="H162" s="28">
        <v>8702957100</v>
      </c>
      <c r="I162" s="29">
        <v>6</v>
      </c>
      <c r="J162" s="29" t="s">
        <v>0</v>
      </c>
      <c r="K162" s="30"/>
      <c r="L162" s="42">
        <v>1638.12</v>
      </c>
      <c r="M162" s="30" t="s">
        <v>702</v>
      </c>
      <c r="N162" s="31" t="s">
        <v>702</v>
      </c>
      <c r="O162" s="31"/>
      <c r="P162" s="32">
        <v>41.543231140199794</v>
      </c>
      <c r="Q162" s="29" t="str">
        <f t="shared" si="43"/>
        <v>YES</v>
      </c>
      <c r="R162" s="29" t="s">
        <v>1</v>
      </c>
      <c r="S162" s="31" t="s">
        <v>701</v>
      </c>
      <c r="T162" s="33">
        <v>19473</v>
      </c>
      <c r="U162" s="34">
        <v>8437.354992</v>
      </c>
      <c r="V162" s="35">
        <v>14740.470957399999</v>
      </c>
      <c r="W162" s="36">
        <v>149735</v>
      </c>
      <c r="X162" s="37">
        <f t="shared" si="30"/>
        <v>0</v>
      </c>
      <c r="Y162" s="37">
        <f t="shared" si="31"/>
        <v>0</v>
      </c>
      <c r="Z162" s="37">
        <f t="shared" si="32"/>
        <v>0</v>
      </c>
      <c r="AA162" s="37">
        <f t="shared" si="33"/>
        <v>0</v>
      </c>
      <c r="AB162" s="37">
        <f t="shared" si="34"/>
        <v>1</v>
      </c>
      <c r="AC162" s="37">
        <f t="shared" si="35"/>
        <v>1</v>
      </c>
      <c r="AD162" s="37" t="str">
        <f t="shared" si="36"/>
        <v>CHECK</v>
      </c>
      <c r="AE162" s="37">
        <f t="shared" si="37"/>
        <v>0</v>
      </c>
      <c r="AF162" s="37" t="str">
        <f t="shared" si="38"/>
        <v>RLISP</v>
      </c>
      <c r="AG162" s="37">
        <f t="shared" si="39"/>
        <v>0</v>
      </c>
      <c r="AH162" s="28">
        <f t="shared" si="40"/>
        <v>0</v>
      </c>
      <c r="AI162" s="28">
        <f t="shared" si="41"/>
        <v>0</v>
      </c>
      <c r="AJ162" s="28">
        <f t="shared" si="42"/>
        <v>0</v>
      </c>
    </row>
    <row r="163" spans="1:36" s="28" customFormat="1" ht="12.75">
      <c r="A163" s="27">
        <v>506750</v>
      </c>
      <c r="B163" s="26">
        <v>4001000</v>
      </c>
      <c r="C163" s="26" t="s">
        <v>289</v>
      </c>
      <c r="D163" s="28" t="s">
        <v>288</v>
      </c>
      <c r="E163" s="28" t="s">
        <v>289</v>
      </c>
      <c r="F163" s="28">
        <v>71643</v>
      </c>
      <c r="G163" s="28">
        <v>639</v>
      </c>
      <c r="H163" s="28">
        <v>8702634715</v>
      </c>
      <c r="I163" s="29">
        <v>7</v>
      </c>
      <c r="J163" s="29" t="s">
        <v>1</v>
      </c>
      <c r="K163" s="30" t="s">
        <v>700</v>
      </c>
      <c r="L163" s="42">
        <v>213.96</v>
      </c>
      <c r="M163" s="30" t="s">
        <v>700</v>
      </c>
      <c r="N163" s="31" t="s">
        <v>701</v>
      </c>
      <c r="O163" s="31"/>
      <c r="P163" s="32">
        <v>34.1130604288499</v>
      </c>
      <c r="Q163" s="29" t="str">
        <f t="shared" si="43"/>
        <v>YES</v>
      </c>
      <c r="R163" s="29" t="s">
        <v>1</v>
      </c>
      <c r="S163" s="31" t="s">
        <v>702</v>
      </c>
      <c r="T163" s="33">
        <v>2510</v>
      </c>
      <c r="U163" s="34">
        <v>1063.72233</v>
      </c>
      <c r="V163" s="35">
        <v>1856.8608036</v>
      </c>
      <c r="W163" s="36">
        <v>21483</v>
      </c>
      <c r="X163" s="37">
        <f t="shared" si="30"/>
        <v>1</v>
      </c>
      <c r="Y163" s="37">
        <f t="shared" si="31"/>
        <v>1</v>
      </c>
      <c r="Z163" s="37" t="str">
        <f t="shared" si="32"/>
        <v>ELIGIBLE</v>
      </c>
      <c r="AA163" s="37" t="str">
        <f t="shared" si="33"/>
        <v>OKAY</v>
      </c>
      <c r="AB163" s="37">
        <f t="shared" si="34"/>
        <v>1</v>
      </c>
      <c r="AC163" s="37">
        <f t="shared" si="35"/>
        <v>1</v>
      </c>
      <c r="AD163" s="37" t="str">
        <f t="shared" si="36"/>
        <v>CHECK</v>
      </c>
      <c r="AE163" s="37" t="str">
        <f t="shared" si="37"/>
        <v>SRSA</v>
      </c>
      <c r="AF163" s="37">
        <f t="shared" si="38"/>
        <v>0</v>
      </c>
      <c r="AG163" s="37">
        <f t="shared" si="39"/>
        <v>0</v>
      </c>
      <c r="AH163" s="28">
        <f t="shared" si="40"/>
        <v>0</v>
      </c>
      <c r="AI163" s="28">
        <f t="shared" si="41"/>
        <v>0</v>
      </c>
      <c r="AJ163" s="28">
        <f t="shared" si="42"/>
        <v>0</v>
      </c>
    </row>
    <row r="164" spans="1:36" s="28" customFormat="1" ht="12.75">
      <c r="A164" s="27">
        <v>506780</v>
      </c>
      <c r="B164" s="26">
        <v>4002000</v>
      </c>
      <c r="C164" s="26" t="s">
        <v>291</v>
      </c>
      <c r="D164" s="28" t="s">
        <v>290</v>
      </c>
      <c r="E164" s="28" t="s">
        <v>291</v>
      </c>
      <c r="F164" s="28">
        <v>71644</v>
      </c>
      <c r="G164" s="28">
        <v>238</v>
      </c>
      <c r="H164" s="28">
        <v>8704793351</v>
      </c>
      <c r="I164" s="29">
        <v>7</v>
      </c>
      <c r="J164" s="29" t="s">
        <v>1</v>
      </c>
      <c r="K164" s="30" t="s">
        <v>700</v>
      </c>
      <c r="L164" s="42">
        <v>261.87</v>
      </c>
      <c r="M164" s="30" t="s">
        <v>700</v>
      </c>
      <c r="N164" s="31" t="s">
        <v>701</v>
      </c>
      <c r="O164" s="31"/>
      <c r="P164" s="32">
        <v>39.85330073349633</v>
      </c>
      <c r="Q164" s="29" t="str">
        <f t="shared" si="43"/>
        <v>YES</v>
      </c>
      <c r="R164" s="29" t="s">
        <v>1</v>
      </c>
      <c r="S164" s="31" t="s">
        <v>702</v>
      </c>
      <c r="T164" s="33">
        <v>3052</v>
      </c>
      <c r="U164" s="34">
        <v>1394.155224</v>
      </c>
      <c r="V164" s="35">
        <v>2423.1403708</v>
      </c>
      <c r="W164" s="36">
        <v>20610</v>
      </c>
      <c r="X164" s="37">
        <f t="shared" si="30"/>
        <v>1</v>
      </c>
      <c r="Y164" s="37">
        <f t="shared" si="31"/>
        <v>1</v>
      </c>
      <c r="Z164" s="37" t="str">
        <f t="shared" si="32"/>
        <v>ELIGIBLE</v>
      </c>
      <c r="AA164" s="37" t="str">
        <f t="shared" si="33"/>
        <v>OKAY</v>
      </c>
      <c r="AB164" s="37">
        <f t="shared" si="34"/>
        <v>1</v>
      </c>
      <c r="AC164" s="37">
        <f t="shared" si="35"/>
        <v>1</v>
      </c>
      <c r="AD164" s="37" t="str">
        <f t="shared" si="36"/>
        <v>CHECK</v>
      </c>
      <c r="AE164" s="37" t="str">
        <f t="shared" si="37"/>
        <v>SRSA</v>
      </c>
      <c r="AF164" s="37">
        <f t="shared" si="38"/>
        <v>0</v>
      </c>
      <c r="AG164" s="37">
        <f t="shared" si="39"/>
        <v>0</v>
      </c>
      <c r="AH164" s="28">
        <f t="shared" si="40"/>
        <v>0</v>
      </c>
      <c r="AI164" s="28">
        <f t="shared" si="41"/>
        <v>0</v>
      </c>
      <c r="AJ164" s="28">
        <f t="shared" si="42"/>
        <v>0</v>
      </c>
    </row>
    <row r="165" spans="1:36" s="28" customFormat="1" ht="12.75">
      <c r="A165" s="27">
        <v>500028</v>
      </c>
      <c r="B165" s="26">
        <v>4003000</v>
      </c>
      <c r="C165" s="26" t="s">
        <v>56</v>
      </c>
      <c r="D165" s="28" t="s">
        <v>55</v>
      </c>
      <c r="E165" s="28" t="s">
        <v>56</v>
      </c>
      <c r="F165" s="28">
        <v>71667</v>
      </c>
      <c r="G165" s="28">
        <v>5218</v>
      </c>
      <c r="H165" s="28">
        <v>8706284237</v>
      </c>
      <c r="I165" s="29">
        <v>7</v>
      </c>
      <c r="J165" s="29" t="s">
        <v>1</v>
      </c>
      <c r="K165" s="30" t="s">
        <v>700</v>
      </c>
      <c r="L165" s="42">
        <v>1480.4</v>
      </c>
      <c r="M165" s="30" t="s">
        <v>702</v>
      </c>
      <c r="N165" s="31" t="s">
        <v>702</v>
      </c>
      <c r="O165" s="31"/>
      <c r="P165" s="32">
        <v>26.598639455782312</v>
      </c>
      <c r="Q165" s="29" t="str">
        <f t="shared" si="43"/>
        <v>YES</v>
      </c>
      <c r="R165" s="29" t="s">
        <v>1</v>
      </c>
      <c r="S165" s="31" t="s">
        <v>701</v>
      </c>
      <c r="T165" s="33">
        <v>10122</v>
      </c>
      <c r="U165" s="34">
        <v>6975.302598</v>
      </c>
      <c r="V165" s="35">
        <v>9401.8029591</v>
      </c>
      <c r="W165" s="36">
        <v>54898</v>
      </c>
      <c r="X165" s="37">
        <f t="shared" si="30"/>
        <v>1</v>
      </c>
      <c r="Y165" s="37">
        <f t="shared" si="31"/>
        <v>0</v>
      </c>
      <c r="Z165" s="37">
        <f t="shared" si="32"/>
        <v>0</v>
      </c>
      <c r="AA165" s="37">
        <f t="shared" si="33"/>
        <v>0</v>
      </c>
      <c r="AB165" s="37">
        <f t="shared" si="34"/>
        <v>1</v>
      </c>
      <c r="AC165" s="37">
        <f t="shared" si="35"/>
        <v>1</v>
      </c>
      <c r="AD165" s="37" t="str">
        <f t="shared" si="36"/>
        <v>CHECK</v>
      </c>
      <c r="AE165" s="37">
        <f t="shared" si="37"/>
        <v>0</v>
      </c>
      <c r="AF165" s="37" t="str">
        <f t="shared" si="38"/>
        <v>RLISP</v>
      </c>
      <c r="AG165" s="37">
        <f t="shared" si="39"/>
        <v>0</v>
      </c>
      <c r="AH165" s="28">
        <f t="shared" si="40"/>
        <v>0</v>
      </c>
      <c r="AI165" s="28">
        <f t="shared" si="41"/>
        <v>0</v>
      </c>
      <c r="AJ165" s="28">
        <f t="shared" si="42"/>
        <v>0</v>
      </c>
    </row>
    <row r="166" spans="1:36" s="28" customFormat="1" ht="12.75">
      <c r="A166" s="27">
        <v>502580</v>
      </c>
      <c r="B166" s="26">
        <v>4101000</v>
      </c>
      <c r="C166" s="26" t="s">
        <v>105</v>
      </c>
      <c r="D166" s="28" t="s">
        <v>104</v>
      </c>
      <c r="E166" s="28" t="s">
        <v>105</v>
      </c>
      <c r="F166" s="28">
        <v>71822</v>
      </c>
      <c r="G166" s="28">
        <v>2706</v>
      </c>
      <c r="H166" s="28">
        <v>8708983208</v>
      </c>
      <c r="I166" s="29">
        <v>6</v>
      </c>
      <c r="J166" s="29" t="s">
        <v>0</v>
      </c>
      <c r="K166" s="30"/>
      <c r="L166" s="42">
        <v>1618.04</v>
      </c>
      <c r="M166" s="30" t="s">
        <v>702</v>
      </c>
      <c r="N166" s="31" t="s">
        <v>702</v>
      </c>
      <c r="O166" s="31"/>
      <c r="P166" s="32">
        <v>20.1</v>
      </c>
      <c r="Q166" s="29" t="str">
        <f t="shared" si="43"/>
        <v>YES</v>
      </c>
      <c r="R166" s="29" t="s">
        <v>1</v>
      </c>
      <c r="S166" s="31" t="s">
        <v>701</v>
      </c>
      <c r="T166" s="33">
        <v>10549</v>
      </c>
      <c r="U166" s="34">
        <v>7341.947316</v>
      </c>
      <c r="V166" s="35">
        <v>9895.9924722</v>
      </c>
      <c r="W166" s="36">
        <v>56698</v>
      </c>
      <c r="X166" s="37">
        <f t="shared" si="30"/>
        <v>0</v>
      </c>
      <c r="Y166" s="37">
        <f t="shared" si="31"/>
        <v>0</v>
      </c>
      <c r="Z166" s="37">
        <f t="shared" si="32"/>
        <v>0</v>
      </c>
      <c r="AA166" s="37">
        <f t="shared" si="33"/>
        <v>0</v>
      </c>
      <c r="AB166" s="37">
        <f t="shared" si="34"/>
        <v>1</v>
      </c>
      <c r="AC166" s="37">
        <f t="shared" si="35"/>
        <v>1</v>
      </c>
      <c r="AD166" s="37" t="str">
        <f t="shared" si="36"/>
        <v>CHECK</v>
      </c>
      <c r="AE166" s="37">
        <f t="shared" si="37"/>
        <v>0</v>
      </c>
      <c r="AF166" s="37" t="str">
        <f t="shared" si="38"/>
        <v>RLISP</v>
      </c>
      <c r="AG166" s="37">
        <f t="shared" si="39"/>
        <v>0</v>
      </c>
      <c r="AH166" s="28">
        <f t="shared" si="40"/>
        <v>0</v>
      </c>
      <c r="AI166" s="28">
        <f t="shared" si="41"/>
        <v>0</v>
      </c>
      <c r="AJ166" s="28">
        <f t="shared" si="42"/>
        <v>0</v>
      </c>
    </row>
    <row r="167" spans="1:36" s="28" customFormat="1" ht="12.75">
      <c r="A167" s="27">
        <v>506240</v>
      </c>
      <c r="B167" s="26">
        <v>4102000</v>
      </c>
      <c r="C167" s="26" t="s">
        <v>269</v>
      </c>
      <c r="D167" s="28" t="s">
        <v>268</v>
      </c>
      <c r="E167" s="28" t="s">
        <v>269</v>
      </c>
      <c r="F167" s="28">
        <v>71836</v>
      </c>
      <c r="G167" s="28">
        <v>280</v>
      </c>
      <c r="H167" s="28">
        <v>8705427211</v>
      </c>
      <c r="I167" s="29">
        <v>7</v>
      </c>
      <c r="J167" s="29" t="s">
        <v>1</v>
      </c>
      <c r="K167" s="30" t="s">
        <v>700</v>
      </c>
      <c r="L167" s="42">
        <v>478.64</v>
      </c>
      <c r="M167" s="30" t="s">
        <v>700</v>
      </c>
      <c r="N167" s="31" t="s">
        <v>701</v>
      </c>
      <c r="O167" s="31"/>
      <c r="P167" s="32">
        <v>32.068965517241374</v>
      </c>
      <c r="Q167" s="29" t="str">
        <f t="shared" si="43"/>
        <v>YES</v>
      </c>
      <c r="R167" s="29" t="s">
        <v>1</v>
      </c>
      <c r="S167" s="31" t="s">
        <v>702</v>
      </c>
      <c r="T167" s="33">
        <v>3487</v>
      </c>
      <c r="U167" s="34">
        <v>2141.024094</v>
      </c>
      <c r="V167" s="35">
        <v>3720.8227123</v>
      </c>
      <c r="W167" s="36">
        <v>24346</v>
      </c>
      <c r="X167" s="37">
        <f t="shared" si="30"/>
        <v>1</v>
      </c>
      <c r="Y167" s="37">
        <f t="shared" si="31"/>
        <v>1</v>
      </c>
      <c r="Z167" s="37" t="str">
        <f t="shared" si="32"/>
        <v>ELIGIBLE</v>
      </c>
      <c r="AA167" s="37" t="str">
        <f t="shared" si="33"/>
        <v>OKAY</v>
      </c>
      <c r="AB167" s="37">
        <f t="shared" si="34"/>
        <v>1</v>
      </c>
      <c r="AC167" s="37">
        <f t="shared" si="35"/>
        <v>1</v>
      </c>
      <c r="AD167" s="37" t="str">
        <f t="shared" si="36"/>
        <v>CHECK</v>
      </c>
      <c r="AE167" s="37" t="str">
        <f t="shared" si="37"/>
        <v>SRSA</v>
      </c>
      <c r="AF167" s="37">
        <f t="shared" si="38"/>
        <v>0</v>
      </c>
      <c r="AG167" s="37">
        <f t="shared" si="39"/>
        <v>0</v>
      </c>
      <c r="AH167" s="28">
        <f t="shared" si="40"/>
        <v>0</v>
      </c>
      <c r="AI167" s="28">
        <f t="shared" si="41"/>
        <v>0</v>
      </c>
      <c r="AJ167" s="28">
        <f t="shared" si="42"/>
        <v>0</v>
      </c>
    </row>
    <row r="168" spans="1:36" s="28" customFormat="1" ht="12.75">
      <c r="A168" s="27">
        <v>503450</v>
      </c>
      <c r="B168" s="26">
        <v>4201000</v>
      </c>
      <c r="C168" s="26" t="s">
        <v>145</v>
      </c>
      <c r="D168" s="28" t="s">
        <v>144</v>
      </c>
      <c r="E168" s="28" t="s">
        <v>145</v>
      </c>
      <c r="F168" s="28">
        <v>72927</v>
      </c>
      <c r="G168" s="28">
        <v>3101</v>
      </c>
      <c r="H168" s="28">
        <v>5016753504</v>
      </c>
      <c r="I168" s="29">
        <v>6</v>
      </c>
      <c r="J168" s="29" t="s">
        <v>0</v>
      </c>
      <c r="K168" s="30"/>
      <c r="L168" s="42">
        <v>1388.1</v>
      </c>
      <c r="M168" s="30" t="s">
        <v>702</v>
      </c>
      <c r="N168" s="31" t="s">
        <v>702</v>
      </c>
      <c r="O168" s="31"/>
      <c r="P168" s="32">
        <v>28.278388278388277</v>
      </c>
      <c r="Q168" s="29" t="str">
        <f t="shared" si="43"/>
        <v>YES</v>
      </c>
      <c r="R168" s="29" t="s">
        <v>1</v>
      </c>
      <c r="S168" s="31" t="s">
        <v>701</v>
      </c>
      <c r="T168" s="33">
        <v>10209</v>
      </c>
      <c r="U168" s="34">
        <v>6554.340144</v>
      </c>
      <c r="V168" s="35">
        <v>8834.400184799999</v>
      </c>
      <c r="W168" s="36">
        <v>53697</v>
      </c>
      <c r="X168" s="37">
        <f t="shared" si="30"/>
        <v>0</v>
      </c>
      <c r="Y168" s="37">
        <f t="shared" si="31"/>
        <v>0</v>
      </c>
      <c r="Z168" s="37">
        <f t="shared" si="32"/>
        <v>0</v>
      </c>
      <c r="AA168" s="37">
        <f t="shared" si="33"/>
        <v>0</v>
      </c>
      <c r="AB168" s="37">
        <f t="shared" si="34"/>
        <v>1</v>
      </c>
      <c r="AC168" s="37">
        <f t="shared" si="35"/>
        <v>1</v>
      </c>
      <c r="AD168" s="37" t="str">
        <f t="shared" si="36"/>
        <v>CHECK</v>
      </c>
      <c r="AE168" s="37">
        <f t="shared" si="37"/>
        <v>0</v>
      </c>
      <c r="AF168" s="37" t="str">
        <f t="shared" si="38"/>
        <v>RLISP</v>
      </c>
      <c r="AG168" s="37">
        <f t="shared" si="39"/>
        <v>0</v>
      </c>
      <c r="AH168" s="28">
        <f t="shared" si="40"/>
        <v>0</v>
      </c>
      <c r="AI168" s="28">
        <f t="shared" si="41"/>
        <v>0</v>
      </c>
      <c r="AJ168" s="28">
        <f t="shared" si="42"/>
        <v>0</v>
      </c>
    </row>
    <row r="169" spans="1:36" s="28" customFormat="1" ht="12.75">
      <c r="A169" s="27">
        <v>509150</v>
      </c>
      <c r="B169" s="26">
        <v>4202000</v>
      </c>
      <c r="C169" s="26" t="s">
        <v>388</v>
      </c>
      <c r="D169" s="28" t="s">
        <v>387</v>
      </c>
      <c r="E169" s="28" t="s">
        <v>388</v>
      </c>
      <c r="F169" s="28">
        <v>72943</v>
      </c>
      <c r="G169" s="28">
        <v>8504</v>
      </c>
      <c r="H169" s="28">
        <v>5019692566</v>
      </c>
      <c r="I169" s="29">
        <v>7</v>
      </c>
      <c r="J169" s="29" t="s">
        <v>1</v>
      </c>
      <c r="K169" s="30" t="s">
        <v>700</v>
      </c>
      <c r="L169" s="42">
        <v>503.55</v>
      </c>
      <c r="M169" s="30" t="s">
        <v>700</v>
      </c>
      <c r="N169" s="31" t="s">
        <v>701</v>
      </c>
      <c r="O169" s="31"/>
      <c r="P169" s="32">
        <v>29.333333333333332</v>
      </c>
      <c r="Q169" s="29" t="str">
        <f t="shared" si="43"/>
        <v>YES</v>
      </c>
      <c r="R169" s="29" t="s">
        <v>1</v>
      </c>
      <c r="S169" s="31" t="s">
        <v>702</v>
      </c>
      <c r="T169" s="33">
        <v>4283</v>
      </c>
      <c r="U169" s="34">
        <v>2471.456988</v>
      </c>
      <c r="V169" s="35">
        <v>4295.2033845999995</v>
      </c>
      <c r="W169" s="36">
        <v>21207</v>
      </c>
      <c r="X169" s="37">
        <f t="shared" si="30"/>
        <v>1</v>
      </c>
      <c r="Y169" s="37">
        <f t="shared" si="31"/>
        <v>1</v>
      </c>
      <c r="Z169" s="37" t="str">
        <f t="shared" si="32"/>
        <v>ELIGIBLE</v>
      </c>
      <c r="AA169" s="37" t="str">
        <f t="shared" si="33"/>
        <v>OKAY</v>
      </c>
      <c r="AB169" s="37">
        <f t="shared" si="34"/>
        <v>1</v>
      </c>
      <c r="AC169" s="37">
        <f t="shared" si="35"/>
        <v>1</v>
      </c>
      <c r="AD169" s="37" t="str">
        <f t="shared" si="36"/>
        <v>CHECK</v>
      </c>
      <c r="AE169" s="37" t="str">
        <f t="shared" si="37"/>
        <v>SRSA</v>
      </c>
      <c r="AF169" s="37">
        <f t="shared" si="38"/>
        <v>0</v>
      </c>
      <c r="AG169" s="37">
        <f t="shared" si="39"/>
        <v>0</v>
      </c>
      <c r="AH169" s="28">
        <f t="shared" si="40"/>
        <v>0</v>
      </c>
      <c r="AI169" s="28">
        <f t="shared" si="41"/>
        <v>0</v>
      </c>
      <c r="AJ169" s="28">
        <f t="shared" si="42"/>
        <v>0</v>
      </c>
    </row>
    <row r="170" spans="1:36" s="28" customFormat="1" ht="12.75">
      <c r="A170" s="27">
        <v>511130</v>
      </c>
      <c r="B170" s="26">
        <v>4203000</v>
      </c>
      <c r="C170" s="26" t="s">
        <v>475</v>
      </c>
      <c r="D170" s="28" t="s">
        <v>474</v>
      </c>
      <c r="E170" s="28" t="s">
        <v>475</v>
      </c>
      <c r="F170" s="28">
        <v>72855</v>
      </c>
      <c r="G170" s="28">
        <v>645</v>
      </c>
      <c r="H170" s="28">
        <v>5019633243</v>
      </c>
      <c r="I170" s="29">
        <v>6</v>
      </c>
      <c r="J170" s="29" t="s">
        <v>0</v>
      </c>
      <c r="K170" s="30"/>
      <c r="L170" s="42">
        <v>1130.48</v>
      </c>
      <c r="M170" s="30" t="s">
        <v>702</v>
      </c>
      <c r="N170" s="31" t="s">
        <v>702</v>
      </c>
      <c r="O170" s="31"/>
      <c r="P170" s="32">
        <v>18.78247958426132</v>
      </c>
      <c r="Q170" s="29" t="str">
        <f t="shared" si="43"/>
        <v>NO</v>
      </c>
      <c r="R170" s="29" t="s">
        <v>1</v>
      </c>
      <c r="S170" s="31" t="s">
        <v>702</v>
      </c>
      <c r="T170" s="33">
        <v>8029</v>
      </c>
      <c r="U170" s="34">
        <v>5544.93555</v>
      </c>
      <c r="V170" s="35">
        <v>7498.2581678999995</v>
      </c>
      <c r="W170" s="36">
        <v>37100</v>
      </c>
      <c r="X170" s="37">
        <f t="shared" si="30"/>
        <v>0</v>
      </c>
      <c r="Y170" s="37">
        <f t="shared" si="31"/>
        <v>0</v>
      </c>
      <c r="Z170" s="37">
        <f t="shared" si="32"/>
        <v>0</v>
      </c>
      <c r="AA170" s="37">
        <f t="shared" si="33"/>
        <v>0</v>
      </c>
      <c r="AB170" s="37">
        <f t="shared" si="34"/>
        <v>0</v>
      </c>
      <c r="AC170" s="37">
        <f t="shared" si="35"/>
        <v>1</v>
      </c>
      <c r="AD170" s="37">
        <f t="shared" si="36"/>
        <v>0</v>
      </c>
      <c r="AE170" s="37">
        <f t="shared" si="37"/>
        <v>0</v>
      </c>
      <c r="AF170" s="37">
        <f t="shared" si="38"/>
        <v>0</v>
      </c>
      <c r="AG170" s="37">
        <f t="shared" si="39"/>
        <v>0</v>
      </c>
      <c r="AH170" s="28">
        <f t="shared" si="40"/>
        <v>0</v>
      </c>
      <c r="AI170" s="28">
        <f t="shared" si="41"/>
        <v>0</v>
      </c>
      <c r="AJ170" s="28">
        <f t="shared" si="42"/>
        <v>0</v>
      </c>
    </row>
    <row r="171" spans="1:36" s="28" customFormat="1" ht="12.75">
      <c r="A171" s="27">
        <v>512180</v>
      </c>
      <c r="B171" s="26">
        <v>4204000</v>
      </c>
      <c r="C171" s="26" t="s">
        <v>519</v>
      </c>
      <c r="D171" s="28" t="s">
        <v>518</v>
      </c>
      <c r="E171" s="28" t="s">
        <v>519</v>
      </c>
      <c r="F171" s="28">
        <v>72863</v>
      </c>
      <c r="G171" s="28">
        <v>86</v>
      </c>
      <c r="H171" s="28">
        <v>5019387121</v>
      </c>
      <c r="I171" s="29" t="s">
        <v>2</v>
      </c>
      <c r="J171" s="29" t="s">
        <v>0</v>
      </c>
      <c r="K171" s="30"/>
      <c r="L171" s="42">
        <v>380.53</v>
      </c>
      <c r="M171" s="30" t="s">
        <v>700</v>
      </c>
      <c r="N171" s="31" t="s">
        <v>702</v>
      </c>
      <c r="O171" s="31"/>
      <c r="P171" s="32">
        <v>12.585034013605442</v>
      </c>
      <c r="Q171" s="29" t="str">
        <f t="shared" si="43"/>
        <v>NO</v>
      </c>
      <c r="R171" s="29" t="s">
        <v>1</v>
      </c>
      <c r="S171" s="31" t="s">
        <v>702</v>
      </c>
      <c r="T171" s="33">
        <v>2956</v>
      </c>
      <c r="U171" s="34">
        <v>2629.883718</v>
      </c>
      <c r="V171" s="35">
        <v>3605.7531141</v>
      </c>
      <c r="W171" s="36">
        <v>12426</v>
      </c>
      <c r="X171" s="37">
        <f t="shared" si="30"/>
        <v>0</v>
      </c>
      <c r="Y171" s="37">
        <f t="shared" si="31"/>
        <v>1</v>
      </c>
      <c r="Z171" s="37">
        <f t="shared" si="32"/>
        <v>0</v>
      </c>
      <c r="AA171" s="37">
        <f t="shared" si="33"/>
        <v>0</v>
      </c>
      <c r="AB171" s="37">
        <f t="shared" si="34"/>
        <v>0</v>
      </c>
      <c r="AC171" s="37">
        <f t="shared" si="35"/>
        <v>1</v>
      </c>
      <c r="AD171" s="37">
        <f t="shared" si="36"/>
        <v>0</v>
      </c>
      <c r="AE171" s="37">
        <f t="shared" si="37"/>
        <v>0</v>
      </c>
      <c r="AF171" s="37">
        <f t="shared" si="38"/>
        <v>0</v>
      </c>
      <c r="AG171" s="37">
        <f t="shared" si="39"/>
        <v>0</v>
      </c>
      <c r="AH171" s="28">
        <f t="shared" si="40"/>
        <v>0</v>
      </c>
      <c r="AI171" s="28">
        <f t="shared" si="41"/>
        <v>0</v>
      </c>
      <c r="AJ171" s="28">
        <f t="shared" si="42"/>
        <v>0</v>
      </c>
    </row>
    <row r="172" spans="1:36" s="28" customFormat="1" ht="12.75">
      <c r="A172" s="27">
        <v>509060</v>
      </c>
      <c r="B172" s="26">
        <v>4301000</v>
      </c>
      <c r="C172" s="26" t="s">
        <v>385</v>
      </c>
      <c r="D172" s="28" t="s">
        <v>384</v>
      </c>
      <c r="E172" s="28" t="s">
        <v>385</v>
      </c>
      <c r="F172" s="28">
        <v>72086</v>
      </c>
      <c r="G172" s="28">
        <v>740</v>
      </c>
      <c r="H172" s="28">
        <v>5016762042</v>
      </c>
      <c r="I172" s="29">
        <v>4</v>
      </c>
      <c r="J172" s="29" t="s">
        <v>0</v>
      </c>
      <c r="K172" s="30"/>
      <c r="L172" s="42">
        <v>1713.59</v>
      </c>
      <c r="M172" s="30" t="s">
        <v>702</v>
      </c>
      <c r="N172" s="31" t="s">
        <v>702</v>
      </c>
      <c r="O172" s="31"/>
      <c r="P172" s="32">
        <v>15.89622641509434</v>
      </c>
      <c r="Q172" s="29" t="str">
        <f t="shared" si="43"/>
        <v>NO</v>
      </c>
      <c r="R172" s="29" t="s">
        <v>0</v>
      </c>
      <c r="S172" s="31" t="s">
        <v>702</v>
      </c>
      <c r="T172" s="33">
        <v>10895</v>
      </c>
      <c r="U172" s="34">
        <v>7957.548324</v>
      </c>
      <c r="V172" s="35">
        <v>10725.7427658</v>
      </c>
      <c r="W172" s="36">
        <v>50240</v>
      </c>
      <c r="X172" s="37">
        <f t="shared" si="30"/>
        <v>0</v>
      </c>
      <c r="Y172" s="37">
        <f t="shared" si="31"/>
        <v>0</v>
      </c>
      <c r="Z172" s="37">
        <f t="shared" si="32"/>
        <v>0</v>
      </c>
      <c r="AA172" s="37">
        <f t="shared" si="33"/>
        <v>0</v>
      </c>
      <c r="AB172" s="37">
        <f t="shared" si="34"/>
        <v>0</v>
      </c>
      <c r="AC172" s="37">
        <f t="shared" si="35"/>
        <v>0</v>
      </c>
      <c r="AD172" s="37">
        <f t="shared" si="36"/>
        <v>0</v>
      </c>
      <c r="AE172" s="37">
        <f t="shared" si="37"/>
        <v>0</v>
      </c>
      <c r="AF172" s="37">
        <f t="shared" si="38"/>
        <v>0</v>
      </c>
      <c r="AG172" s="37">
        <f t="shared" si="39"/>
        <v>0</v>
      </c>
      <c r="AH172" s="28">
        <f t="shared" si="40"/>
        <v>0</v>
      </c>
      <c r="AI172" s="28">
        <f t="shared" si="41"/>
        <v>0</v>
      </c>
      <c r="AJ172" s="28">
        <f t="shared" si="42"/>
        <v>0</v>
      </c>
    </row>
    <row r="173" spans="1:36" s="28" customFormat="1" ht="12.75">
      <c r="A173" s="27">
        <v>505850</v>
      </c>
      <c r="B173" s="26">
        <v>4302000</v>
      </c>
      <c r="C173" s="26" t="s">
        <v>253</v>
      </c>
      <c r="D173" s="28" t="s">
        <v>252</v>
      </c>
      <c r="E173" s="28" t="s">
        <v>253</v>
      </c>
      <c r="F173" s="28">
        <v>72046</v>
      </c>
      <c r="G173" s="28">
        <v>410</v>
      </c>
      <c r="H173" s="28">
        <v>5018422996</v>
      </c>
      <c r="I173" s="29">
        <v>4</v>
      </c>
      <c r="J173" s="29" t="s">
        <v>0</v>
      </c>
      <c r="K173" s="30"/>
      <c r="L173" s="42">
        <v>882.73</v>
      </c>
      <c r="M173" s="30" t="s">
        <v>702</v>
      </c>
      <c r="N173" s="31" t="s">
        <v>702</v>
      </c>
      <c r="O173" s="31"/>
      <c r="P173" s="32">
        <v>21.96969696969697</v>
      </c>
      <c r="Q173" s="29" t="str">
        <f t="shared" si="43"/>
        <v>YES</v>
      </c>
      <c r="R173" s="29" t="s">
        <v>0</v>
      </c>
      <c r="S173" s="31" t="s">
        <v>702</v>
      </c>
      <c r="T173" s="33">
        <v>7295</v>
      </c>
      <c r="U173" s="34">
        <v>4331.839446</v>
      </c>
      <c r="V173" s="35">
        <v>7661.4763674</v>
      </c>
      <c r="W173" s="36">
        <v>39568</v>
      </c>
      <c r="X173" s="37">
        <f t="shared" si="30"/>
        <v>0</v>
      </c>
      <c r="Y173" s="37">
        <f t="shared" si="31"/>
        <v>0</v>
      </c>
      <c r="Z173" s="37">
        <f t="shared" si="32"/>
        <v>0</v>
      </c>
      <c r="AA173" s="37">
        <f t="shared" si="33"/>
        <v>0</v>
      </c>
      <c r="AB173" s="37">
        <f t="shared" si="34"/>
        <v>1</v>
      </c>
      <c r="AC173" s="37">
        <f t="shared" si="35"/>
        <v>0</v>
      </c>
      <c r="AD173" s="37">
        <f t="shared" si="36"/>
        <v>0</v>
      </c>
      <c r="AE173" s="37">
        <f t="shared" si="37"/>
        <v>0</v>
      </c>
      <c r="AF173" s="37">
        <f t="shared" si="38"/>
        <v>0</v>
      </c>
      <c r="AG173" s="37">
        <f t="shared" si="39"/>
        <v>0</v>
      </c>
      <c r="AH173" s="28">
        <f t="shared" si="40"/>
        <v>0</v>
      </c>
      <c r="AI173" s="28">
        <f t="shared" si="41"/>
        <v>0</v>
      </c>
      <c r="AJ173" s="28">
        <f t="shared" si="42"/>
        <v>0</v>
      </c>
    </row>
    <row r="174" spans="1:36" s="28" customFormat="1" ht="12.75">
      <c r="A174" s="27">
        <v>503960</v>
      </c>
      <c r="B174" s="26">
        <v>4303000</v>
      </c>
      <c r="C174" s="26" t="s">
        <v>167</v>
      </c>
      <c r="D174" s="28" t="s">
        <v>166</v>
      </c>
      <c r="E174" s="28" t="s">
        <v>167</v>
      </c>
      <c r="F174" s="28">
        <v>72024</v>
      </c>
      <c r="G174" s="28">
        <v>1515</v>
      </c>
      <c r="H174" s="28">
        <v>8705523196</v>
      </c>
      <c r="I174" s="29">
        <v>8</v>
      </c>
      <c r="J174" s="29" t="s">
        <v>1</v>
      </c>
      <c r="K174" s="30" t="s">
        <v>700</v>
      </c>
      <c r="L174" s="42">
        <v>668.7</v>
      </c>
      <c r="M174" s="30" t="s">
        <v>702</v>
      </c>
      <c r="N174" s="31" t="s">
        <v>702</v>
      </c>
      <c r="O174" s="31"/>
      <c r="P174" s="32">
        <v>18.98971000935454</v>
      </c>
      <c r="Q174" s="29" t="str">
        <f t="shared" si="43"/>
        <v>NO</v>
      </c>
      <c r="R174" s="29" t="s">
        <v>1</v>
      </c>
      <c r="S174" s="31" t="s">
        <v>702</v>
      </c>
      <c r="T174" s="33">
        <v>4367</v>
      </c>
      <c r="U174" s="34">
        <v>3096.110952</v>
      </c>
      <c r="V174" s="35">
        <v>4197.5603088</v>
      </c>
      <c r="W174" s="36">
        <v>27739</v>
      </c>
      <c r="X174" s="37">
        <f t="shared" si="30"/>
        <v>1</v>
      </c>
      <c r="Y174" s="37">
        <f t="shared" si="31"/>
        <v>0</v>
      </c>
      <c r="Z174" s="37">
        <f t="shared" si="32"/>
        <v>0</v>
      </c>
      <c r="AA174" s="37">
        <f t="shared" si="33"/>
        <v>0</v>
      </c>
      <c r="AB174" s="37">
        <f t="shared" si="34"/>
        <v>0</v>
      </c>
      <c r="AC174" s="37">
        <f t="shared" si="35"/>
        <v>1</v>
      </c>
      <c r="AD174" s="37">
        <f t="shared" si="36"/>
        <v>0</v>
      </c>
      <c r="AE174" s="37">
        <f t="shared" si="37"/>
        <v>0</v>
      </c>
      <c r="AF174" s="37">
        <f t="shared" si="38"/>
        <v>0</v>
      </c>
      <c r="AG174" s="37">
        <f t="shared" si="39"/>
        <v>0</v>
      </c>
      <c r="AH174" s="28">
        <f t="shared" si="40"/>
        <v>0</v>
      </c>
      <c r="AI174" s="28">
        <f t="shared" si="41"/>
        <v>0</v>
      </c>
      <c r="AJ174" s="28">
        <f t="shared" si="42"/>
        <v>0</v>
      </c>
    </row>
    <row r="175" spans="1:36" s="28" customFormat="1" ht="12.75">
      <c r="A175" s="27">
        <v>503750</v>
      </c>
      <c r="B175" s="26">
        <v>4304000</v>
      </c>
      <c r="C175" s="26" t="s">
        <v>161</v>
      </c>
      <c r="D175" s="28" t="s">
        <v>160</v>
      </c>
      <c r="E175" s="28" t="s">
        <v>161</v>
      </c>
      <c r="F175" s="28">
        <v>72023</v>
      </c>
      <c r="G175" s="28">
        <v>2540</v>
      </c>
      <c r="H175" s="28">
        <v>5018433363</v>
      </c>
      <c r="I175" s="29" t="s">
        <v>689</v>
      </c>
      <c r="J175" s="29" t="s">
        <v>0</v>
      </c>
      <c r="K175" s="30"/>
      <c r="L175" s="42">
        <v>6958.44</v>
      </c>
      <c r="M175" s="30" t="s">
        <v>702</v>
      </c>
      <c r="N175" s="31" t="s">
        <v>702</v>
      </c>
      <c r="O175" s="31"/>
      <c r="P175" s="32">
        <v>12.882940986778458</v>
      </c>
      <c r="Q175" s="29" t="str">
        <f t="shared" si="43"/>
        <v>NO</v>
      </c>
      <c r="R175" s="29" t="s">
        <v>0</v>
      </c>
      <c r="S175" s="31" t="s">
        <v>702</v>
      </c>
      <c r="T175" s="33">
        <v>37572</v>
      </c>
      <c r="U175" s="34">
        <v>32866.756758</v>
      </c>
      <c r="V175" s="35">
        <v>44397.7418127</v>
      </c>
      <c r="W175" s="36">
        <v>140270</v>
      </c>
      <c r="X175" s="37">
        <f t="shared" si="30"/>
        <v>0</v>
      </c>
      <c r="Y175" s="37">
        <f t="shared" si="31"/>
        <v>0</v>
      </c>
      <c r="Z175" s="37">
        <f t="shared" si="32"/>
        <v>0</v>
      </c>
      <c r="AA175" s="37">
        <f t="shared" si="33"/>
        <v>0</v>
      </c>
      <c r="AB175" s="37">
        <f t="shared" si="34"/>
        <v>0</v>
      </c>
      <c r="AC175" s="37">
        <f t="shared" si="35"/>
        <v>0</v>
      </c>
      <c r="AD175" s="37">
        <f t="shared" si="36"/>
        <v>0</v>
      </c>
      <c r="AE175" s="37">
        <f t="shared" si="37"/>
        <v>0</v>
      </c>
      <c r="AF175" s="37">
        <f t="shared" si="38"/>
        <v>0</v>
      </c>
      <c r="AG175" s="37">
        <f t="shared" si="39"/>
        <v>0</v>
      </c>
      <c r="AH175" s="28">
        <f t="shared" si="40"/>
        <v>0</v>
      </c>
      <c r="AI175" s="28">
        <f t="shared" si="41"/>
        <v>0</v>
      </c>
      <c r="AJ175" s="28">
        <f t="shared" si="42"/>
        <v>0</v>
      </c>
    </row>
    <row r="176" spans="1:36" s="28" customFormat="1" ht="12.75">
      <c r="A176" s="27">
        <v>508130</v>
      </c>
      <c r="B176" s="26">
        <v>4401000</v>
      </c>
      <c r="C176" s="26" t="s">
        <v>355</v>
      </c>
      <c r="D176" s="28" t="s">
        <v>354</v>
      </c>
      <c r="E176" s="28" t="s">
        <v>355</v>
      </c>
      <c r="F176" s="28">
        <v>72740</v>
      </c>
      <c r="G176" s="28">
        <v>160</v>
      </c>
      <c r="H176" s="28">
        <v>5017382011</v>
      </c>
      <c r="I176" s="29">
        <v>7</v>
      </c>
      <c r="J176" s="29" t="s">
        <v>1</v>
      </c>
      <c r="K176" s="30" t="s">
        <v>700</v>
      </c>
      <c r="L176" s="42">
        <v>1930.73</v>
      </c>
      <c r="M176" s="30" t="s">
        <v>702</v>
      </c>
      <c r="N176" s="31" t="s">
        <v>702</v>
      </c>
      <c r="O176" s="31"/>
      <c r="P176" s="32">
        <v>21.327757449032934</v>
      </c>
      <c r="Q176" s="29" t="str">
        <f t="shared" si="43"/>
        <v>YES</v>
      </c>
      <c r="R176" s="29" t="s">
        <v>1</v>
      </c>
      <c r="S176" s="31" t="s">
        <v>701</v>
      </c>
      <c r="T176" s="33">
        <v>12555</v>
      </c>
      <c r="U176" s="34">
        <v>9211.38273</v>
      </c>
      <c r="V176" s="35">
        <v>12476.7599295</v>
      </c>
      <c r="W176" s="36">
        <v>60258</v>
      </c>
      <c r="X176" s="37">
        <f t="shared" si="30"/>
        <v>1</v>
      </c>
      <c r="Y176" s="37">
        <f t="shared" si="31"/>
        <v>0</v>
      </c>
      <c r="Z176" s="37">
        <f t="shared" si="32"/>
        <v>0</v>
      </c>
      <c r="AA176" s="37">
        <f t="shared" si="33"/>
        <v>0</v>
      </c>
      <c r="AB176" s="37">
        <f t="shared" si="34"/>
        <v>1</v>
      </c>
      <c r="AC176" s="37">
        <f t="shared" si="35"/>
        <v>1</v>
      </c>
      <c r="AD176" s="37" t="str">
        <f t="shared" si="36"/>
        <v>CHECK</v>
      </c>
      <c r="AE176" s="37">
        <f t="shared" si="37"/>
        <v>0</v>
      </c>
      <c r="AF176" s="37" t="str">
        <f t="shared" si="38"/>
        <v>RLISP</v>
      </c>
      <c r="AG176" s="37">
        <f t="shared" si="39"/>
        <v>0</v>
      </c>
      <c r="AH176" s="28">
        <f t="shared" si="40"/>
        <v>0</v>
      </c>
      <c r="AI176" s="28">
        <f t="shared" si="41"/>
        <v>0</v>
      </c>
      <c r="AJ176" s="28">
        <f t="shared" si="42"/>
        <v>0</v>
      </c>
    </row>
    <row r="177" spans="1:36" s="28" customFormat="1" ht="12.75">
      <c r="A177" s="27">
        <v>508460</v>
      </c>
      <c r="B177" s="26">
        <v>4402000</v>
      </c>
      <c r="C177" s="26" t="s">
        <v>364</v>
      </c>
      <c r="D177" s="28" t="s">
        <v>363</v>
      </c>
      <c r="E177" s="28" t="s">
        <v>364</v>
      </c>
      <c r="F177" s="28">
        <v>72742</v>
      </c>
      <c r="G177" s="28">
        <v>149</v>
      </c>
      <c r="H177" s="28">
        <v>5016652995</v>
      </c>
      <c r="I177" s="29">
        <v>7</v>
      </c>
      <c r="J177" s="29" t="s">
        <v>1</v>
      </c>
      <c r="K177" s="30" t="s">
        <v>700</v>
      </c>
      <c r="L177" s="42">
        <v>215.38</v>
      </c>
      <c r="M177" s="30" t="s">
        <v>700</v>
      </c>
      <c r="N177" s="31" t="s">
        <v>701</v>
      </c>
      <c r="O177" s="31"/>
      <c r="P177" s="32">
        <v>32.11267605633803</v>
      </c>
      <c r="Q177" s="29" t="str">
        <f t="shared" si="43"/>
        <v>YES</v>
      </c>
      <c r="R177" s="29" t="s">
        <v>1</v>
      </c>
      <c r="S177" s="31" t="s">
        <v>702</v>
      </c>
      <c r="T177" s="33">
        <v>2098</v>
      </c>
      <c r="U177" s="34">
        <v>1226.675538</v>
      </c>
      <c r="V177" s="35">
        <v>2131.3994820999997</v>
      </c>
      <c r="W177" s="36">
        <v>14793</v>
      </c>
      <c r="X177" s="37">
        <f t="shared" si="30"/>
        <v>1</v>
      </c>
      <c r="Y177" s="37">
        <f t="shared" si="31"/>
        <v>1</v>
      </c>
      <c r="Z177" s="37" t="str">
        <f t="shared" si="32"/>
        <v>ELIGIBLE</v>
      </c>
      <c r="AA177" s="37" t="str">
        <f t="shared" si="33"/>
        <v>OKAY</v>
      </c>
      <c r="AB177" s="37">
        <f t="shared" si="34"/>
        <v>1</v>
      </c>
      <c r="AC177" s="37">
        <f t="shared" si="35"/>
        <v>1</v>
      </c>
      <c r="AD177" s="37" t="str">
        <f t="shared" si="36"/>
        <v>CHECK</v>
      </c>
      <c r="AE177" s="37" t="str">
        <f t="shared" si="37"/>
        <v>SRSA</v>
      </c>
      <c r="AF177" s="37">
        <f t="shared" si="38"/>
        <v>0</v>
      </c>
      <c r="AG177" s="37">
        <f t="shared" si="39"/>
        <v>0</v>
      </c>
      <c r="AH177" s="28">
        <f t="shared" si="40"/>
        <v>0</v>
      </c>
      <c r="AI177" s="28">
        <f t="shared" si="41"/>
        <v>0</v>
      </c>
      <c r="AJ177" s="28">
        <f t="shared" si="42"/>
        <v>0</v>
      </c>
    </row>
    <row r="178" spans="1:36" s="28" customFormat="1" ht="12.75">
      <c r="A178" s="27">
        <v>512750</v>
      </c>
      <c r="B178" s="26">
        <v>4403000</v>
      </c>
      <c r="C178" s="26" t="s">
        <v>543</v>
      </c>
      <c r="D178" s="28" t="s">
        <v>542</v>
      </c>
      <c r="E178" s="28" t="s">
        <v>543</v>
      </c>
      <c r="F178" s="28">
        <v>72760</v>
      </c>
      <c r="G178" s="28">
        <v>125</v>
      </c>
      <c r="H178" s="28">
        <v>5016772624</v>
      </c>
      <c r="I178" s="29">
        <v>7</v>
      </c>
      <c r="J178" s="29" t="s">
        <v>1</v>
      </c>
      <c r="K178" s="30" t="s">
        <v>700</v>
      </c>
      <c r="L178" s="42">
        <v>334.49</v>
      </c>
      <c r="M178" s="30" t="s">
        <v>700</v>
      </c>
      <c r="N178" s="31" t="s">
        <v>701</v>
      </c>
      <c r="O178" s="31"/>
      <c r="P178" s="32">
        <v>31.319910514541387</v>
      </c>
      <c r="Q178" s="29" t="str">
        <f t="shared" si="43"/>
        <v>YES</v>
      </c>
      <c r="R178" s="29" t="s">
        <v>1</v>
      </c>
      <c r="S178" s="31" t="s">
        <v>702</v>
      </c>
      <c r="T178" s="33">
        <v>2582</v>
      </c>
      <c r="U178" s="34">
        <v>1552.581954</v>
      </c>
      <c r="V178" s="35">
        <v>2729.0834697</v>
      </c>
      <c r="W178" s="36">
        <v>18263</v>
      </c>
      <c r="X178" s="37">
        <f t="shared" si="30"/>
        <v>1</v>
      </c>
      <c r="Y178" s="37">
        <f t="shared" si="31"/>
        <v>1</v>
      </c>
      <c r="Z178" s="37" t="str">
        <f t="shared" si="32"/>
        <v>ELIGIBLE</v>
      </c>
      <c r="AA178" s="37" t="str">
        <f t="shared" si="33"/>
        <v>OKAY</v>
      </c>
      <c r="AB178" s="37">
        <f t="shared" si="34"/>
        <v>1</v>
      </c>
      <c r="AC178" s="37">
        <f t="shared" si="35"/>
        <v>1</v>
      </c>
      <c r="AD178" s="37" t="str">
        <f t="shared" si="36"/>
        <v>CHECK</v>
      </c>
      <c r="AE178" s="37" t="str">
        <f t="shared" si="37"/>
        <v>SRSA</v>
      </c>
      <c r="AF178" s="37">
        <f t="shared" si="38"/>
        <v>0</v>
      </c>
      <c r="AG178" s="37">
        <f t="shared" si="39"/>
        <v>0</v>
      </c>
      <c r="AH178" s="28">
        <f t="shared" si="40"/>
        <v>0</v>
      </c>
      <c r="AI178" s="28">
        <f t="shared" si="41"/>
        <v>0</v>
      </c>
      <c r="AJ178" s="28">
        <f t="shared" si="42"/>
        <v>0</v>
      </c>
    </row>
    <row r="179" spans="1:36" s="28" customFormat="1" ht="12.75">
      <c r="A179" s="27">
        <v>506150</v>
      </c>
      <c r="B179" s="26">
        <v>4501000</v>
      </c>
      <c r="C179" s="26" t="s">
        <v>265</v>
      </c>
      <c r="D179" s="28" t="s">
        <v>264</v>
      </c>
      <c r="E179" s="28" t="s">
        <v>265</v>
      </c>
      <c r="F179" s="28">
        <v>72634</v>
      </c>
      <c r="G179" s="28">
        <v>239</v>
      </c>
      <c r="H179" s="28">
        <v>8704532270</v>
      </c>
      <c r="I179" s="29">
        <v>7</v>
      </c>
      <c r="J179" s="29" t="s">
        <v>1</v>
      </c>
      <c r="K179" s="30" t="s">
        <v>700</v>
      </c>
      <c r="L179" s="42">
        <v>882.24</v>
      </c>
      <c r="M179" s="30" t="s">
        <v>702</v>
      </c>
      <c r="N179" s="31" t="s">
        <v>702</v>
      </c>
      <c r="O179" s="31"/>
      <c r="P179" s="32">
        <v>18.10436634717785</v>
      </c>
      <c r="Q179" s="29" t="str">
        <f t="shared" si="43"/>
        <v>NO</v>
      </c>
      <c r="R179" s="29" t="s">
        <v>1</v>
      </c>
      <c r="S179" s="31" t="s">
        <v>702</v>
      </c>
      <c r="T179" s="33">
        <v>6910</v>
      </c>
      <c r="U179" s="34">
        <v>4177.939194</v>
      </c>
      <c r="V179" s="35">
        <v>7260.3200073</v>
      </c>
      <c r="W179" s="36">
        <v>25590</v>
      </c>
      <c r="X179" s="37">
        <f t="shared" si="30"/>
        <v>1</v>
      </c>
      <c r="Y179" s="37">
        <f t="shared" si="31"/>
        <v>0</v>
      </c>
      <c r="Z179" s="37">
        <f t="shared" si="32"/>
        <v>0</v>
      </c>
      <c r="AA179" s="37">
        <f t="shared" si="33"/>
        <v>0</v>
      </c>
      <c r="AB179" s="37">
        <f t="shared" si="34"/>
        <v>0</v>
      </c>
      <c r="AC179" s="37">
        <f t="shared" si="35"/>
        <v>1</v>
      </c>
      <c r="AD179" s="37">
        <f t="shared" si="36"/>
        <v>0</v>
      </c>
      <c r="AE179" s="37">
        <f t="shared" si="37"/>
        <v>0</v>
      </c>
      <c r="AF179" s="37">
        <f t="shared" si="38"/>
        <v>0</v>
      </c>
      <c r="AG179" s="37">
        <f t="shared" si="39"/>
        <v>0</v>
      </c>
      <c r="AH179" s="28">
        <f t="shared" si="40"/>
        <v>0</v>
      </c>
      <c r="AI179" s="28">
        <f t="shared" si="41"/>
        <v>0</v>
      </c>
      <c r="AJ179" s="28">
        <f t="shared" si="42"/>
        <v>0</v>
      </c>
    </row>
    <row r="180" spans="1:36" s="28" customFormat="1" ht="12.75">
      <c r="A180" s="27">
        <v>514490</v>
      </c>
      <c r="B180" s="26">
        <v>4502000</v>
      </c>
      <c r="C180" s="26" t="s">
        <v>687</v>
      </c>
      <c r="D180" s="28" t="s">
        <v>604</v>
      </c>
      <c r="E180" s="28" t="s">
        <v>605</v>
      </c>
      <c r="F180" s="28">
        <v>72687</v>
      </c>
      <c r="G180" s="28">
        <v>9318</v>
      </c>
      <c r="H180" s="28">
        <v>8704494061</v>
      </c>
      <c r="I180" s="29">
        <v>7</v>
      </c>
      <c r="J180" s="29" t="s">
        <v>1</v>
      </c>
      <c r="K180" s="30" t="s">
        <v>700</v>
      </c>
      <c r="L180" s="42">
        <v>1026.52</v>
      </c>
      <c r="M180" s="30" t="s">
        <v>702</v>
      </c>
      <c r="N180" s="31" t="s">
        <v>702</v>
      </c>
      <c r="O180" s="31"/>
      <c r="P180" s="32">
        <v>27.911275415896487</v>
      </c>
      <c r="Q180" s="29" t="str">
        <f t="shared" si="43"/>
        <v>YES</v>
      </c>
      <c r="R180" s="29" t="s">
        <v>1</v>
      </c>
      <c r="S180" s="31" t="s">
        <v>701</v>
      </c>
      <c r="T180" s="33">
        <v>7871</v>
      </c>
      <c r="U180" s="34">
        <v>4879.543284</v>
      </c>
      <c r="V180" s="35">
        <v>8479.9912978</v>
      </c>
      <c r="W180" s="36">
        <v>41638</v>
      </c>
      <c r="X180" s="37">
        <f t="shared" si="30"/>
        <v>1</v>
      </c>
      <c r="Y180" s="37">
        <f t="shared" si="31"/>
        <v>0</v>
      </c>
      <c r="Z180" s="37">
        <f t="shared" si="32"/>
        <v>0</v>
      </c>
      <c r="AA180" s="37">
        <f t="shared" si="33"/>
        <v>0</v>
      </c>
      <c r="AB180" s="37">
        <f t="shared" si="34"/>
        <v>1</v>
      </c>
      <c r="AC180" s="37">
        <f t="shared" si="35"/>
        <v>1</v>
      </c>
      <c r="AD180" s="37" t="str">
        <f t="shared" si="36"/>
        <v>CHECK</v>
      </c>
      <c r="AE180" s="37">
        <f t="shared" si="37"/>
        <v>0</v>
      </c>
      <c r="AF180" s="37" t="str">
        <f t="shared" si="38"/>
        <v>RLISP</v>
      </c>
      <c r="AG180" s="37">
        <f t="shared" si="39"/>
        <v>0</v>
      </c>
      <c r="AH180" s="28">
        <f t="shared" si="40"/>
        <v>0</v>
      </c>
      <c r="AI180" s="28">
        <f t="shared" si="41"/>
        <v>0</v>
      </c>
      <c r="AJ180" s="28">
        <f t="shared" si="42"/>
        <v>0</v>
      </c>
    </row>
    <row r="181" spans="1:36" s="28" customFormat="1" ht="12.75">
      <c r="A181" s="27">
        <v>509410</v>
      </c>
      <c r="B181" s="26">
        <v>4503000</v>
      </c>
      <c r="C181" s="26" t="s">
        <v>657</v>
      </c>
      <c r="D181" s="28" t="s">
        <v>399</v>
      </c>
      <c r="E181" s="28" t="s">
        <v>400</v>
      </c>
      <c r="F181" s="28">
        <v>72633</v>
      </c>
      <c r="G181" s="28">
        <v>8036</v>
      </c>
      <c r="H181" s="28">
        <v>8704275354</v>
      </c>
      <c r="I181" s="29">
        <v>7</v>
      </c>
      <c r="J181" s="29" t="s">
        <v>1</v>
      </c>
      <c r="K181" s="30" t="s">
        <v>700</v>
      </c>
      <c r="L181" s="42">
        <v>262.02</v>
      </c>
      <c r="M181" s="30" t="s">
        <v>700</v>
      </c>
      <c r="N181" s="31" t="s">
        <v>701</v>
      </c>
      <c r="O181" s="31"/>
      <c r="P181" s="32">
        <v>40.64039408866995</v>
      </c>
      <c r="Q181" s="29" t="str">
        <f aca="true" t="shared" si="44" ref="Q181:Q212">IF(P181&lt;20,"NO","YES")</f>
        <v>YES</v>
      </c>
      <c r="R181" s="29" t="s">
        <v>1</v>
      </c>
      <c r="S181" s="31" t="s">
        <v>702</v>
      </c>
      <c r="T181" s="33">
        <v>2693</v>
      </c>
      <c r="U181" s="34">
        <v>1385.102268</v>
      </c>
      <c r="V181" s="35">
        <v>2406.9381605999997</v>
      </c>
      <c r="W181" s="36">
        <v>20823</v>
      </c>
      <c r="X181" s="37">
        <f t="shared" si="30"/>
        <v>1</v>
      </c>
      <c r="Y181" s="37">
        <f t="shared" si="31"/>
        <v>1</v>
      </c>
      <c r="Z181" s="37" t="str">
        <f t="shared" si="32"/>
        <v>ELIGIBLE</v>
      </c>
      <c r="AA181" s="37" t="str">
        <f t="shared" si="33"/>
        <v>OKAY</v>
      </c>
      <c r="AB181" s="37">
        <f t="shared" si="34"/>
        <v>1</v>
      </c>
      <c r="AC181" s="37">
        <f t="shared" si="35"/>
        <v>1</v>
      </c>
      <c r="AD181" s="37" t="str">
        <f t="shared" si="36"/>
        <v>CHECK</v>
      </c>
      <c r="AE181" s="37" t="str">
        <f t="shared" si="37"/>
        <v>SRSA</v>
      </c>
      <c r="AF181" s="37">
        <f t="shared" si="38"/>
        <v>0</v>
      </c>
      <c r="AG181" s="37">
        <f t="shared" si="39"/>
        <v>0</v>
      </c>
      <c r="AH181" s="28">
        <f t="shared" si="40"/>
        <v>0</v>
      </c>
      <c r="AI181" s="28">
        <f t="shared" si="41"/>
        <v>0</v>
      </c>
      <c r="AJ181" s="28">
        <f t="shared" si="42"/>
        <v>0</v>
      </c>
    </row>
    <row r="182" spans="1:36" s="28" customFormat="1" ht="12.75">
      <c r="A182" s="27">
        <v>503570</v>
      </c>
      <c r="B182" s="26">
        <v>4601000</v>
      </c>
      <c r="C182" s="26" t="s">
        <v>623</v>
      </c>
      <c r="D182" s="28" t="s">
        <v>150</v>
      </c>
      <c r="E182" s="28" t="s">
        <v>151</v>
      </c>
      <c r="F182" s="28">
        <v>71834</v>
      </c>
      <c r="G182" s="28">
        <v>9709</v>
      </c>
      <c r="H182" s="28">
        <v>8706912800</v>
      </c>
      <c r="I182" s="29">
        <v>4</v>
      </c>
      <c r="J182" s="29" t="s">
        <v>0</v>
      </c>
      <c r="K182" s="30"/>
      <c r="L182" s="42">
        <v>188.48</v>
      </c>
      <c r="M182" s="30" t="s">
        <v>700</v>
      </c>
      <c r="N182" s="31" t="s">
        <v>702</v>
      </c>
      <c r="O182" s="31"/>
      <c r="P182" s="32">
        <v>41.66666666666667</v>
      </c>
      <c r="Q182" s="29" t="str">
        <f t="shared" si="44"/>
        <v>YES</v>
      </c>
      <c r="R182" s="29" t="s">
        <v>0</v>
      </c>
      <c r="S182" s="31" t="s">
        <v>702</v>
      </c>
      <c r="T182" s="33">
        <v>1436</v>
      </c>
      <c r="U182" s="34">
        <v>869.083776</v>
      </c>
      <c r="V182" s="35">
        <v>1510.4121792</v>
      </c>
      <c r="W182" s="36">
        <v>14368</v>
      </c>
      <c r="X182" s="37">
        <f t="shared" si="30"/>
        <v>0</v>
      </c>
      <c r="Y182" s="37">
        <f t="shared" si="31"/>
        <v>1</v>
      </c>
      <c r="Z182" s="37">
        <f t="shared" si="32"/>
        <v>0</v>
      </c>
      <c r="AA182" s="37">
        <f t="shared" si="33"/>
        <v>0</v>
      </c>
      <c r="AB182" s="37">
        <f t="shared" si="34"/>
        <v>1</v>
      </c>
      <c r="AC182" s="37">
        <f t="shared" si="35"/>
        <v>0</v>
      </c>
      <c r="AD182" s="37">
        <f t="shared" si="36"/>
        <v>0</v>
      </c>
      <c r="AE182" s="37">
        <f t="shared" si="37"/>
        <v>0</v>
      </c>
      <c r="AF182" s="37">
        <f t="shared" si="38"/>
        <v>0</v>
      </c>
      <c r="AG182" s="37">
        <f t="shared" si="39"/>
        <v>0</v>
      </c>
      <c r="AH182" s="28">
        <f t="shared" si="40"/>
        <v>0</v>
      </c>
      <c r="AI182" s="28">
        <f t="shared" si="41"/>
        <v>0</v>
      </c>
      <c r="AJ182" s="28">
        <f t="shared" si="42"/>
        <v>0</v>
      </c>
    </row>
    <row r="183" spans="1:36" s="28" customFormat="1" ht="12.75">
      <c r="A183" s="27">
        <v>504110</v>
      </c>
      <c r="B183" s="26">
        <v>4602000</v>
      </c>
      <c r="C183" s="26" t="s">
        <v>627</v>
      </c>
      <c r="D183" s="28" t="s">
        <v>176</v>
      </c>
      <c r="E183" s="28" t="s">
        <v>177</v>
      </c>
      <c r="F183" s="28">
        <v>71854</v>
      </c>
      <c r="G183" s="28">
        <v>9545</v>
      </c>
      <c r="H183" s="28">
        <v>8706534343</v>
      </c>
      <c r="I183" s="29">
        <v>2</v>
      </c>
      <c r="J183" s="29" t="s">
        <v>0</v>
      </c>
      <c r="K183" s="30"/>
      <c r="L183" s="42">
        <v>935.67</v>
      </c>
      <c r="M183" s="30" t="s">
        <v>702</v>
      </c>
      <c r="N183" s="31" t="s">
        <v>702</v>
      </c>
      <c r="O183" s="31"/>
      <c r="P183" s="32">
        <v>13.703703703703704</v>
      </c>
      <c r="Q183" s="29" t="str">
        <f t="shared" si="44"/>
        <v>NO</v>
      </c>
      <c r="R183" s="29" t="s">
        <v>0</v>
      </c>
      <c r="S183" s="31" t="s">
        <v>702</v>
      </c>
      <c r="T183" s="33">
        <v>5443</v>
      </c>
      <c r="U183" s="34">
        <v>4322.78649</v>
      </c>
      <c r="V183" s="35">
        <v>5832.6564756</v>
      </c>
      <c r="W183" s="36">
        <v>14910</v>
      </c>
      <c r="X183" s="37">
        <f t="shared" si="30"/>
        <v>0</v>
      </c>
      <c r="Y183" s="37">
        <f t="shared" si="31"/>
        <v>0</v>
      </c>
      <c r="Z183" s="37">
        <f t="shared" si="32"/>
        <v>0</v>
      </c>
      <c r="AA183" s="37">
        <f t="shared" si="33"/>
        <v>0</v>
      </c>
      <c r="AB183" s="37">
        <f t="shared" si="34"/>
        <v>0</v>
      </c>
      <c r="AC183" s="37">
        <f t="shared" si="35"/>
        <v>0</v>
      </c>
      <c r="AD183" s="37">
        <f t="shared" si="36"/>
        <v>0</v>
      </c>
      <c r="AE183" s="37">
        <f t="shared" si="37"/>
        <v>0</v>
      </c>
      <c r="AF183" s="37">
        <f t="shared" si="38"/>
        <v>0</v>
      </c>
      <c r="AG183" s="37">
        <f t="shared" si="39"/>
        <v>0</v>
      </c>
      <c r="AH183" s="28">
        <f t="shared" si="40"/>
        <v>0</v>
      </c>
      <c r="AI183" s="28">
        <f t="shared" si="41"/>
        <v>0</v>
      </c>
      <c r="AJ183" s="28">
        <f t="shared" si="42"/>
        <v>0</v>
      </c>
    </row>
    <row r="184" spans="1:36" s="28" customFormat="1" ht="12.75">
      <c r="A184" s="27">
        <v>506360</v>
      </c>
      <c r="B184" s="26">
        <v>4603000</v>
      </c>
      <c r="C184" s="26" t="s">
        <v>274</v>
      </c>
      <c r="D184" s="28" t="s">
        <v>142</v>
      </c>
      <c r="E184" s="28" t="s">
        <v>274</v>
      </c>
      <c r="F184" s="28">
        <v>71837</v>
      </c>
      <c r="G184" s="28">
        <v>20</v>
      </c>
      <c r="H184" s="28">
        <v>8706534311</v>
      </c>
      <c r="I184" s="29">
        <v>8</v>
      </c>
      <c r="J184" s="29" t="s">
        <v>1</v>
      </c>
      <c r="K184" s="30" t="s">
        <v>700</v>
      </c>
      <c r="L184" s="42">
        <v>811.81</v>
      </c>
      <c r="M184" s="30" t="s">
        <v>702</v>
      </c>
      <c r="N184" s="31" t="s">
        <v>702</v>
      </c>
      <c r="O184" s="31"/>
      <c r="P184" s="32">
        <v>19.1415313225058</v>
      </c>
      <c r="Q184" s="29" t="str">
        <f t="shared" si="44"/>
        <v>NO</v>
      </c>
      <c r="R184" s="29" t="s">
        <v>1</v>
      </c>
      <c r="S184" s="31" t="s">
        <v>702</v>
      </c>
      <c r="T184" s="33">
        <v>5235</v>
      </c>
      <c r="U184" s="34">
        <v>3856.559256</v>
      </c>
      <c r="V184" s="35">
        <v>5198.1415452</v>
      </c>
      <c r="W184" s="36">
        <v>24538</v>
      </c>
      <c r="X184" s="37">
        <f t="shared" si="30"/>
        <v>1</v>
      </c>
      <c r="Y184" s="37">
        <f t="shared" si="31"/>
        <v>0</v>
      </c>
      <c r="Z184" s="37">
        <f t="shared" si="32"/>
        <v>0</v>
      </c>
      <c r="AA184" s="37">
        <f t="shared" si="33"/>
        <v>0</v>
      </c>
      <c r="AB184" s="37">
        <f t="shared" si="34"/>
        <v>0</v>
      </c>
      <c r="AC184" s="37">
        <f t="shared" si="35"/>
        <v>1</v>
      </c>
      <c r="AD184" s="37">
        <f t="shared" si="36"/>
        <v>0</v>
      </c>
      <c r="AE184" s="37">
        <f t="shared" si="37"/>
        <v>0</v>
      </c>
      <c r="AF184" s="37">
        <f t="shared" si="38"/>
        <v>0</v>
      </c>
      <c r="AG184" s="37">
        <f t="shared" si="39"/>
        <v>0</v>
      </c>
      <c r="AH184" s="28">
        <f t="shared" si="40"/>
        <v>0</v>
      </c>
      <c r="AI184" s="28">
        <f t="shared" si="41"/>
        <v>0</v>
      </c>
      <c r="AJ184" s="28">
        <f t="shared" si="42"/>
        <v>0</v>
      </c>
    </row>
    <row r="185" spans="1:36" s="28" customFormat="1" ht="12.75">
      <c r="A185" s="27">
        <v>513110</v>
      </c>
      <c r="B185" s="26">
        <v>4605000</v>
      </c>
      <c r="C185" s="26" t="s">
        <v>177</v>
      </c>
      <c r="D185" s="28" t="s">
        <v>559</v>
      </c>
      <c r="E185" s="28" t="s">
        <v>177</v>
      </c>
      <c r="F185" s="28">
        <v>75505</v>
      </c>
      <c r="G185" s="28">
        <v>9050</v>
      </c>
      <c r="H185" s="28">
        <v>8707723371</v>
      </c>
      <c r="I185" s="29">
        <v>2</v>
      </c>
      <c r="J185" s="29" t="s">
        <v>0</v>
      </c>
      <c r="K185" s="30"/>
      <c r="L185" s="42">
        <v>4405.62</v>
      </c>
      <c r="M185" s="30" t="s">
        <v>702</v>
      </c>
      <c r="N185" s="31" t="s">
        <v>702</v>
      </c>
      <c r="O185" s="31"/>
      <c r="P185" s="32">
        <v>29.087752525252526</v>
      </c>
      <c r="Q185" s="29" t="str">
        <f t="shared" si="44"/>
        <v>YES</v>
      </c>
      <c r="R185" s="29" t="s">
        <v>0</v>
      </c>
      <c r="S185" s="31" t="s">
        <v>702</v>
      </c>
      <c r="T185" s="33">
        <v>36117</v>
      </c>
      <c r="U185" s="34">
        <v>21632.038362</v>
      </c>
      <c r="V185" s="35">
        <v>36152.6790396</v>
      </c>
      <c r="W185" s="36">
        <v>240610</v>
      </c>
      <c r="X185" s="37">
        <f t="shared" si="30"/>
        <v>0</v>
      </c>
      <c r="Y185" s="37">
        <f t="shared" si="31"/>
        <v>0</v>
      </c>
      <c r="Z185" s="37">
        <f t="shared" si="32"/>
        <v>0</v>
      </c>
      <c r="AA185" s="37">
        <f t="shared" si="33"/>
        <v>0</v>
      </c>
      <c r="AB185" s="37">
        <f t="shared" si="34"/>
        <v>1</v>
      </c>
      <c r="AC185" s="37">
        <f t="shared" si="35"/>
        <v>0</v>
      </c>
      <c r="AD185" s="37">
        <f t="shared" si="36"/>
        <v>0</v>
      </c>
      <c r="AE185" s="37">
        <f t="shared" si="37"/>
        <v>0</v>
      </c>
      <c r="AF185" s="37">
        <f t="shared" si="38"/>
        <v>0</v>
      </c>
      <c r="AG185" s="37">
        <f t="shared" si="39"/>
        <v>0</v>
      </c>
      <c r="AH185" s="28">
        <f t="shared" si="40"/>
        <v>0</v>
      </c>
      <c r="AI185" s="28">
        <f t="shared" si="41"/>
        <v>0</v>
      </c>
      <c r="AJ185" s="28">
        <f t="shared" si="42"/>
        <v>0</v>
      </c>
    </row>
    <row r="186" spans="1:36" s="28" customFormat="1" ht="12.75">
      <c r="A186" s="27">
        <v>502550</v>
      </c>
      <c r="B186" s="26">
        <v>4701000</v>
      </c>
      <c r="C186" s="26" t="s">
        <v>103</v>
      </c>
      <c r="D186" s="28" t="s">
        <v>102</v>
      </c>
      <c r="E186" s="28" t="s">
        <v>103</v>
      </c>
      <c r="F186" s="28">
        <v>72310</v>
      </c>
      <c r="G186" s="28">
        <v>99</v>
      </c>
      <c r="H186" s="28">
        <v>8707636639</v>
      </c>
      <c r="I186" s="29">
        <v>7</v>
      </c>
      <c r="J186" s="29" t="s">
        <v>1</v>
      </c>
      <c r="K186" s="30" t="s">
        <v>700</v>
      </c>
      <c r="L186" s="42">
        <v>440.93</v>
      </c>
      <c r="M186" s="30" t="s">
        <v>700</v>
      </c>
      <c r="N186" s="31" t="s">
        <v>701</v>
      </c>
      <c r="O186" s="31"/>
      <c r="P186" s="32">
        <v>40.17857142857143</v>
      </c>
      <c r="Q186" s="29" t="str">
        <f t="shared" si="44"/>
        <v>YES</v>
      </c>
      <c r="R186" s="29" t="s">
        <v>1</v>
      </c>
      <c r="S186" s="31" t="s">
        <v>702</v>
      </c>
      <c r="T186" s="33">
        <v>2351</v>
      </c>
      <c r="U186" s="34">
        <v>2475.983466</v>
      </c>
      <c r="V186" s="35">
        <v>2867.519397</v>
      </c>
      <c r="W186" s="36">
        <v>8309</v>
      </c>
      <c r="X186" s="37">
        <f t="shared" si="30"/>
        <v>1</v>
      </c>
      <c r="Y186" s="37">
        <f t="shared" si="31"/>
        <v>1</v>
      </c>
      <c r="Z186" s="37" t="str">
        <f t="shared" si="32"/>
        <v>ELIGIBLE</v>
      </c>
      <c r="AA186" s="37" t="str">
        <f t="shared" si="33"/>
        <v>OKAY</v>
      </c>
      <c r="AB186" s="37">
        <f t="shared" si="34"/>
        <v>1</v>
      </c>
      <c r="AC186" s="37">
        <f t="shared" si="35"/>
        <v>1</v>
      </c>
      <c r="AD186" s="37" t="str">
        <f t="shared" si="36"/>
        <v>CHECK</v>
      </c>
      <c r="AE186" s="37" t="str">
        <f t="shared" si="37"/>
        <v>SRSA</v>
      </c>
      <c r="AF186" s="37">
        <f t="shared" si="38"/>
        <v>0</v>
      </c>
      <c r="AG186" s="37">
        <f t="shared" si="39"/>
        <v>0</v>
      </c>
      <c r="AH186" s="28">
        <f t="shared" si="40"/>
        <v>0</v>
      </c>
      <c r="AI186" s="28">
        <f t="shared" si="41"/>
        <v>0</v>
      </c>
      <c r="AJ186" s="28">
        <f t="shared" si="42"/>
        <v>0</v>
      </c>
    </row>
    <row r="187" spans="1:36" s="28" customFormat="1" ht="12.75">
      <c r="A187" s="27">
        <v>503320</v>
      </c>
      <c r="B187" s="26">
        <v>4702000</v>
      </c>
      <c r="C187" s="26" t="s">
        <v>141</v>
      </c>
      <c r="D187" s="28" t="s">
        <v>140</v>
      </c>
      <c r="E187" s="28" t="s">
        <v>141</v>
      </c>
      <c r="F187" s="28">
        <v>72315</v>
      </c>
      <c r="G187" s="28" t="s">
        <v>54</v>
      </c>
      <c r="H187" s="28">
        <v>8707622053</v>
      </c>
      <c r="I187" s="29" t="s">
        <v>2</v>
      </c>
      <c r="J187" s="29" t="s">
        <v>0</v>
      </c>
      <c r="K187" s="30"/>
      <c r="L187" s="42">
        <v>3369.69</v>
      </c>
      <c r="M187" s="30" t="s">
        <v>702</v>
      </c>
      <c r="N187" s="31" t="s">
        <v>702</v>
      </c>
      <c r="O187" s="31"/>
      <c r="P187" s="32">
        <v>30.738476011288807</v>
      </c>
      <c r="Q187" s="29" t="str">
        <f t="shared" si="44"/>
        <v>YES</v>
      </c>
      <c r="R187" s="29" t="s">
        <v>1</v>
      </c>
      <c r="S187" s="31" t="s">
        <v>701</v>
      </c>
      <c r="T187" s="33">
        <v>32724</v>
      </c>
      <c r="U187" s="34">
        <v>16829.445204</v>
      </c>
      <c r="V187" s="35">
        <v>30102.9292177</v>
      </c>
      <c r="W187" s="36">
        <v>174496</v>
      </c>
      <c r="X187" s="37">
        <f t="shared" si="30"/>
        <v>0</v>
      </c>
      <c r="Y187" s="37">
        <f t="shared" si="31"/>
        <v>0</v>
      </c>
      <c r="Z187" s="37">
        <f t="shared" si="32"/>
        <v>0</v>
      </c>
      <c r="AA187" s="37">
        <f t="shared" si="33"/>
        <v>0</v>
      </c>
      <c r="AB187" s="37">
        <f t="shared" si="34"/>
        <v>1</v>
      </c>
      <c r="AC187" s="37">
        <f t="shared" si="35"/>
        <v>1</v>
      </c>
      <c r="AD187" s="37" t="str">
        <f t="shared" si="36"/>
        <v>CHECK</v>
      </c>
      <c r="AE187" s="37">
        <f t="shared" si="37"/>
        <v>0</v>
      </c>
      <c r="AF187" s="37" t="str">
        <f t="shared" si="38"/>
        <v>RLISP</v>
      </c>
      <c r="AG187" s="37">
        <f t="shared" si="39"/>
        <v>0</v>
      </c>
      <c r="AH187" s="28">
        <f t="shared" si="40"/>
        <v>0</v>
      </c>
      <c r="AI187" s="28">
        <f t="shared" si="41"/>
        <v>0</v>
      </c>
      <c r="AJ187" s="28">
        <f t="shared" si="42"/>
        <v>0</v>
      </c>
    </row>
    <row r="188" spans="1:36" s="28" customFormat="1" ht="12.75">
      <c r="A188" s="27">
        <v>500045</v>
      </c>
      <c r="B188" s="26">
        <v>4706000</v>
      </c>
      <c r="C188" s="26" t="s">
        <v>614</v>
      </c>
      <c r="D188" s="28" t="s">
        <v>74</v>
      </c>
      <c r="E188" s="28" t="s">
        <v>75</v>
      </c>
      <c r="F188" s="28">
        <v>72395</v>
      </c>
      <c r="G188" s="28">
        <v>9618</v>
      </c>
      <c r="H188" s="28">
        <v>8706558111</v>
      </c>
      <c r="I188" s="29">
        <v>7</v>
      </c>
      <c r="J188" s="29" t="s">
        <v>1</v>
      </c>
      <c r="K188" s="30" t="s">
        <v>700</v>
      </c>
      <c r="L188" s="42">
        <v>1443.22</v>
      </c>
      <c r="M188" s="30" t="s">
        <v>702</v>
      </c>
      <c r="N188" s="31" t="s">
        <v>702</v>
      </c>
      <c r="O188" s="31"/>
      <c r="P188" s="32">
        <v>32.21476510067114</v>
      </c>
      <c r="Q188" s="29" t="str">
        <f t="shared" si="44"/>
        <v>YES</v>
      </c>
      <c r="R188" s="29" t="s">
        <v>1</v>
      </c>
      <c r="S188" s="31" t="s">
        <v>701</v>
      </c>
      <c r="T188" s="33">
        <v>13132</v>
      </c>
      <c r="U188" s="34">
        <v>6889.299516</v>
      </c>
      <c r="V188" s="35">
        <v>12105.6007489</v>
      </c>
      <c r="W188" s="36">
        <v>70445</v>
      </c>
      <c r="X188" s="37">
        <f t="shared" si="30"/>
        <v>1</v>
      </c>
      <c r="Y188" s="37">
        <f t="shared" si="31"/>
        <v>0</v>
      </c>
      <c r="Z188" s="37">
        <f t="shared" si="32"/>
        <v>0</v>
      </c>
      <c r="AA188" s="37">
        <f t="shared" si="33"/>
        <v>0</v>
      </c>
      <c r="AB188" s="37">
        <f t="shared" si="34"/>
        <v>1</v>
      </c>
      <c r="AC188" s="37">
        <f t="shared" si="35"/>
        <v>1</v>
      </c>
      <c r="AD188" s="37" t="str">
        <f t="shared" si="36"/>
        <v>CHECK</v>
      </c>
      <c r="AE188" s="37">
        <f t="shared" si="37"/>
        <v>0</v>
      </c>
      <c r="AF188" s="37" t="str">
        <f t="shared" si="38"/>
        <v>RLISP</v>
      </c>
      <c r="AG188" s="37">
        <f t="shared" si="39"/>
        <v>0</v>
      </c>
      <c r="AH188" s="28">
        <f t="shared" si="40"/>
        <v>0</v>
      </c>
      <c r="AI188" s="28">
        <f t="shared" si="41"/>
        <v>0</v>
      </c>
      <c r="AJ188" s="28">
        <f t="shared" si="42"/>
        <v>0</v>
      </c>
    </row>
    <row r="189" spans="1:36" s="28" customFormat="1" ht="12.75">
      <c r="A189" s="27">
        <v>500029</v>
      </c>
      <c r="B189" s="26">
        <v>4708000</v>
      </c>
      <c r="C189" s="26" t="s">
        <v>58</v>
      </c>
      <c r="D189" s="28" t="s">
        <v>57</v>
      </c>
      <c r="E189" s="28" t="s">
        <v>58</v>
      </c>
      <c r="F189" s="28">
        <v>72315</v>
      </c>
      <c r="G189" s="28" t="s">
        <v>54</v>
      </c>
      <c r="H189" s="28">
        <v>8705324000</v>
      </c>
      <c r="I189" s="29">
        <v>6</v>
      </c>
      <c r="J189" s="29" t="s">
        <v>0</v>
      </c>
      <c r="K189" s="30"/>
      <c r="L189" s="42">
        <v>1261.57</v>
      </c>
      <c r="M189" s="30" t="s">
        <v>702</v>
      </c>
      <c r="N189" s="31" t="s">
        <v>702</v>
      </c>
      <c r="O189" s="31"/>
      <c r="P189" s="32">
        <v>12.288135593220339</v>
      </c>
      <c r="Q189" s="29" t="str">
        <f t="shared" si="44"/>
        <v>NO</v>
      </c>
      <c r="R189" s="29" t="s">
        <v>1</v>
      </c>
      <c r="S189" s="31" t="s">
        <v>702</v>
      </c>
      <c r="T189" s="33">
        <v>9776</v>
      </c>
      <c r="U189" s="34">
        <v>5961.371526</v>
      </c>
      <c r="V189" s="35">
        <v>8822.1979746</v>
      </c>
      <c r="W189" s="36">
        <v>36191</v>
      </c>
      <c r="X189" s="37">
        <f t="shared" si="30"/>
        <v>0</v>
      </c>
      <c r="Y189" s="37">
        <f t="shared" si="31"/>
        <v>0</v>
      </c>
      <c r="Z189" s="37">
        <f t="shared" si="32"/>
        <v>0</v>
      </c>
      <c r="AA189" s="37">
        <f t="shared" si="33"/>
        <v>0</v>
      </c>
      <c r="AB189" s="37">
        <f t="shared" si="34"/>
        <v>0</v>
      </c>
      <c r="AC189" s="37">
        <f t="shared" si="35"/>
        <v>1</v>
      </c>
      <c r="AD189" s="37">
        <f t="shared" si="36"/>
        <v>0</v>
      </c>
      <c r="AE189" s="37">
        <f t="shared" si="37"/>
        <v>0</v>
      </c>
      <c r="AF189" s="37">
        <f t="shared" si="38"/>
        <v>0</v>
      </c>
      <c r="AG189" s="37">
        <f t="shared" si="39"/>
        <v>0</v>
      </c>
      <c r="AH189" s="28">
        <f t="shared" si="40"/>
        <v>0</v>
      </c>
      <c r="AI189" s="28">
        <f t="shared" si="41"/>
        <v>0</v>
      </c>
      <c r="AJ189" s="28">
        <f t="shared" si="42"/>
        <v>0</v>
      </c>
    </row>
    <row r="190" spans="1:36" s="28" customFormat="1" ht="12.75">
      <c r="A190" s="27">
        <v>500046</v>
      </c>
      <c r="B190" s="26">
        <v>4712000</v>
      </c>
      <c r="C190" s="26" t="s">
        <v>77</v>
      </c>
      <c r="D190" s="28" t="s">
        <v>76</v>
      </c>
      <c r="E190" s="28" t="s">
        <v>77</v>
      </c>
      <c r="F190" s="28">
        <v>72442</v>
      </c>
      <c r="G190" s="28">
        <v>670</v>
      </c>
      <c r="H190" s="28">
        <v>8705614419</v>
      </c>
      <c r="I190" s="29">
        <v>6</v>
      </c>
      <c r="J190" s="29" t="s">
        <v>0</v>
      </c>
      <c r="K190" s="30"/>
      <c r="L190" s="42">
        <v>976.08</v>
      </c>
      <c r="M190" s="30" t="s">
        <v>702</v>
      </c>
      <c r="N190" s="31" t="s">
        <v>702</v>
      </c>
      <c r="O190" s="31"/>
      <c r="P190" s="32">
        <v>26.054590570719604</v>
      </c>
      <c r="Q190" s="29" t="str">
        <f t="shared" si="44"/>
        <v>YES</v>
      </c>
      <c r="R190" s="29" t="s">
        <v>1</v>
      </c>
      <c r="S190" s="31" t="s">
        <v>701</v>
      </c>
      <c r="T190" s="33">
        <v>7207</v>
      </c>
      <c r="U190" s="34">
        <v>4535.530956</v>
      </c>
      <c r="V190" s="35">
        <v>6143.8128357</v>
      </c>
      <c r="W190" s="36">
        <v>30705</v>
      </c>
      <c r="X190" s="37">
        <f t="shared" si="30"/>
        <v>0</v>
      </c>
      <c r="Y190" s="37">
        <f t="shared" si="31"/>
        <v>0</v>
      </c>
      <c r="Z190" s="37">
        <f t="shared" si="32"/>
        <v>0</v>
      </c>
      <c r="AA190" s="37">
        <f t="shared" si="33"/>
        <v>0</v>
      </c>
      <c r="AB190" s="37">
        <f t="shared" si="34"/>
        <v>1</v>
      </c>
      <c r="AC190" s="37">
        <f t="shared" si="35"/>
        <v>1</v>
      </c>
      <c r="AD190" s="37" t="str">
        <f t="shared" si="36"/>
        <v>CHECK</v>
      </c>
      <c r="AE190" s="37">
        <f t="shared" si="37"/>
        <v>0</v>
      </c>
      <c r="AF190" s="37" t="str">
        <f t="shared" si="38"/>
        <v>RLISP</v>
      </c>
      <c r="AG190" s="37">
        <f t="shared" si="39"/>
        <v>0</v>
      </c>
      <c r="AH190" s="28">
        <f t="shared" si="40"/>
        <v>0</v>
      </c>
      <c r="AI190" s="28">
        <f t="shared" si="41"/>
        <v>0</v>
      </c>
      <c r="AJ190" s="28">
        <f t="shared" si="42"/>
        <v>0</v>
      </c>
    </row>
    <row r="191" spans="1:36" s="28" customFormat="1" ht="12.75">
      <c r="A191" s="27">
        <v>510950</v>
      </c>
      <c r="B191" s="26">
        <v>4713000</v>
      </c>
      <c r="C191" s="26" t="s">
        <v>467</v>
      </c>
      <c r="D191" s="28" t="s">
        <v>466</v>
      </c>
      <c r="E191" s="28" t="s">
        <v>467</v>
      </c>
      <c r="F191" s="28">
        <v>72370</v>
      </c>
      <c r="G191" s="28">
        <v>628</v>
      </c>
      <c r="H191" s="28">
        <v>8705632561</v>
      </c>
      <c r="I191" s="29">
        <v>6</v>
      </c>
      <c r="J191" s="29" t="s">
        <v>0</v>
      </c>
      <c r="K191" s="30"/>
      <c r="L191" s="42">
        <v>1674.04</v>
      </c>
      <c r="M191" s="30" t="s">
        <v>702</v>
      </c>
      <c r="N191" s="31" t="s">
        <v>702</v>
      </c>
      <c r="O191" s="31"/>
      <c r="P191" s="32">
        <v>44.20152091254753</v>
      </c>
      <c r="Q191" s="29" t="str">
        <f t="shared" si="44"/>
        <v>YES</v>
      </c>
      <c r="R191" s="29" t="s">
        <v>1</v>
      </c>
      <c r="S191" s="31" t="s">
        <v>701</v>
      </c>
      <c r="T191" s="33">
        <v>17722</v>
      </c>
      <c r="U191" s="34">
        <v>8192.92518</v>
      </c>
      <c r="V191" s="35">
        <v>14339.3145973</v>
      </c>
      <c r="W191" s="36">
        <v>118039</v>
      </c>
      <c r="X191" s="37">
        <f t="shared" si="30"/>
        <v>0</v>
      </c>
      <c r="Y191" s="37">
        <f t="shared" si="31"/>
        <v>0</v>
      </c>
      <c r="Z191" s="37">
        <f t="shared" si="32"/>
        <v>0</v>
      </c>
      <c r="AA191" s="37">
        <f t="shared" si="33"/>
        <v>0</v>
      </c>
      <c r="AB191" s="37">
        <f t="shared" si="34"/>
        <v>1</v>
      </c>
      <c r="AC191" s="37">
        <f t="shared" si="35"/>
        <v>1</v>
      </c>
      <c r="AD191" s="37" t="str">
        <f t="shared" si="36"/>
        <v>CHECK</v>
      </c>
      <c r="AE191" s="37">
        <f t="shared" si="37"/>
        <v>0</v>
      </c>
      <c r="AF191" s="37" t="str">
        <f t="shared" si="38"/>
        <v>RLISP</v>
      </c>
      <c r="AG191" s="37">
        <f t="shared" si="39"/>
        <v>0</v>
      </c>
      <c r="AH191" s="28">
        <f t="shared" si="40"/>
        <v>0</v>
      </c>
      <c r="AI191" s="28">
        <f t="shared" si="41"/>
        <v>0</v>
      </c>
      <c r="AJ191" s="28">
        <f t="shared" si="42"/>
        <v>0</v>
      </c>
    </row>
    <row r="192" spans="1:36" s="28" customFormat="1" ht="12.75">
      <c r="A192" s="27">
        <v>503630</v>
      </c>
      <c r="B192" s="26">
        <v>4801000</v>
      </c>
      <c r="C192" s="26" t="s">
        <v>153</v>
      </c>
      <c r="D192" s="28" t="s">
        <v>152</v>
      </c>
      <c r="E192" s="28" t="s">
        <v>153</v>
      </c>
      <c r="F192" s="28">
        <v>72021</v>
      </c>
      <c r="G192" s="28">
        <v>3512</v>
      </c>
      <c r="H192" s="28">
        <v>8707345000</v>
      </c>
      <c r="I192" s="29">
        <v>6</v>
      </c>
      <c r="J192" s="29" t="s">
        <v>0</v>
      </c>
      <c r="K192" s="30"/>
      <c r="L192" s="42">
        <v>979.79</v>
      </c>
      <c r="M192" s="30" t="s">
        <v>702</v>
      </c>
      <c r="N192" s="31" t="s">
        <v>702</v>
      </c>
      <c r="O192" s="31"/>
      <c r="P192" s="32">
        <v>44.28223844282238</v>
      </c>
      <c r="Q192" s="29" t="str">
        <f t="shared" si="44"/>
        <v>YES</v>
      </c>
      <c r="R192" s="29" t="s">
        <v>1</v>
      </c>
      <c r="S192" s="31" t="s">
        <v>701</v>
      </c>
      <c r="T192" s="33">
        <v>9462</v>
      </c>
      <c r="U192" s="34">
        <v>4911.22863</v>
      </c>
      <c r="V192" s="35">
        <v>8534.699033500001</v>
      </c>
      <c r="W192" s="36">
        <v>69400</v>
      </c>
      <c r="X192" s="37">
        <f t="shared" si="30"/>
        <v>0</v>
      </c>
      <c r="Y192" s="37">
        <f t="shared" si="31"/>
        <v>0</v>
      </c>
      <c r="Z192" s="37">
        <f t="shared" si="32"/>
        <v>0</v>
      </c>
      <c r="AA192" s="37">
        <f t="shared" si="33"/>
        <v>0</v>
      </c>
      <c r="AB192" s="37">
        <f t="shared" si="34"/>
        <v>1</v>
      </c>
      <c r="AC192" s="37">
        <f t="shared" si="35"/>
        <v>1</v>
      </c>
      <c r="AD192" s="37" t="str">
        <f t="shared" si="36"/>
        <v>CHECK</v>
      </c>
      <c r="AE192" s="37">
        <f t="shared" si="37"/>
        <v>0</v>
      </c>
      <c r="AF192" s="37" t="str">
        <f t="shared" si="38"/>
        <v>RLISP</v>
      </c>
      <c r="AG192" s="37">
        <f t="shared" si="39"/>
        <v>0</v>
      </c>
      <c r="AH192" s="28">
        <f t="shared" si="40"/>
        <v>0</v>
      </c>
      <c r="AI192" s="28">
        <f t="shared" si="41"/>
        <v>0</v>
      </c>
      <c r="AJ192" s="28">
        <f t="shared" si="42"/>
        <v>0</v>
      </c>
    </row>
    <row r="193" spans="1:36" s="28" customFormat="1" ht="12.75">
      <c r="A193" s="27">
        <v>504350</v>
      </c>
      <c r="B193" s="26">
        <v>4802000</v>
      </c>
      <c r="C193" s="26" t="s">
        <v>182</v>
      </c>
      <c r="D193" s="28" t="s">
        <v>100</v>
      </c>
      <c r="E193" s="28" t="s">
        <v>182</v>
      </c>
      <c r="F193" s="28">
        <v>72029</v>
      </c>
      <c r="G193" s="28">
        <v>248</v>
      </c>
      <c r="H193" s="28">
        <v>8707473351</v>
      </c>
      <c r="I193" s="29">
        <v>7</v>
      </c>
      <c r="J193" s="29" t="s">
        <v>1</v>
      </c>
      <c r="K193" s="30" t="s">
        <v>700</v>
      </c>
      <c r="L193" s="42">
        <v>523.39</v>
      </c>
      <c r="M193" s="30" t="s">
        <v>700</v>
      </c>
      <c r="N193" s="31" t="s">
        <v>701</v>
      </c>
      <c r="O193" s="31"/>
      <c r="P193" s="32">
        <v>31.73758865248227</v>
      </c>
      <c r="Q193" s="29" t="str">
        <f t="shared" si="44"/>
        <v>YES</v>
      </c>
      <c r="R193" s="29" t="s">
        <v>1</v>
      </c>
      <c r="S193" s="31" t="s">
        <v>702</v>
      </c>
      <c r="T193" s="33">
        <v>4519</v>
      </c>
      <c r="U193" s="34">
        <v>2494.089378</v>
      </c>
      <c r="V193" s="35">
        <v>4333.7089101</v>
      </c>
      <c r="W193" s="36">
        <v>24081</v>
      </c>
      <c r="X193" s="37">
        <f t="shared" si="30"/>
        <v>1</v>
      </c>
      <c r="Y193" s="37">
        <f t="shared" si="31"/>
        <v>1</v>
      </c>
      <c r="Z193" s="37" t="str">
        <f t="shared" si="32"/>
        <v>ELIGIBLE</v>
      </c>
      <c r="AA193" s="37" t="str">
        <f t="shared" si="33"/>
        <v>OKAY</v>
      </c>
      <c r="AB193" s="37">
        <f t="shared" si="34"/>
        <v>1</v>
      </c>
      <c r="AC193" s="37">
        <f t="shared" si="35"/>
        <v>1</v>
      </c>
      <c r="AD193" s="37" t="str">
        <f t="shared" si="36"/>
        <v>CHECK</v>
      </c>
      <c r="AE193" s="37" t="str">
        <f t="shared" si="37"/>
        <v>SRSA</v>
      </c>
      <c r="AF193" s="37">
        <f t="shared" si="38"/>
        <v>0</v>
      </c>
      <c r="AG193" s="37">
        <f t="shared" si="39"/>
        <v>0</v>
      </c>
      <c r="AH193" s="28">
        <f t="shared" si="40"/>
        <v>0</v>
      </c>
      <c r="AI193" s="28">
        <f t="shared" si="41"/>
        <v>0</v>
      </c>
      <c r="AJ193" s="28">
        <f t="shared" si="42"/>
        <v>0</v>
      </c>
    </row>
    <row r="194" spans="1:36" s="28" customFormat="1" ht="12.75">
      <c r="A194" s="27">
        <v>507800</v>
      </c>
      <c r="B194" s="26">
        <v>4803000</v>
      </c>
      <c r="C194" s="26" t="s">
        <v>338</v>
      </c>
      <c r="D194" s="28" t="s">
        <v>337</v>
      </c>
      <c r="E194" s="28" t="s">
        <v>338</v>
      </c>
      <c r="F194" s="28">
        <v>72069</v>
      </c>
      <c r="G194" s="28">
        <v>489</v>
      </c>
      <c r="H194" s="28">
        <v>8704623397</v>
      </c>
      <c r="I194" s="29">
        <v>7</v>
      </c>
      <c r="J194" s="29" t="s">
        <v>1</v>
      </c>
      <c r="K194" s="30" t="s">
        <v>700</v>
      </c>
      <c r="L194" s="42">
        <v>260.3</v>
      </c>
      <c r="M194" s="30" t="s">
        <v>700</v>
      </c>
      <c r="N194" s="31" t="s">
        <v>701</v>
      </c>
      <c r="O194" s="31"/>
      <c r="P194" s="32">
        <v>35.32338308457712</v>
      </c>
      <c r="Q194" s="29" t="str">
        <f t="shared" si="44"/>
        <v>YES</v>
      </c>
      <c r="R194" s="29" t="s">
        <v>1</v>
      </c>
      <c r="S194" s="31" t="s">
        <v>702</v>
      </c>
      <c r="T194" s="33">
        <v>3119</v>
      </c>
      <c r="U194" s="34">
        <v>1317.205098</v>
      </c>
      <c r="V194" s="35">
        <v>2289.4215841</v>
      </c>
      <c r="W194" s="36">
        <v>18109</v>
      </c>
      <c r="X194" s="37">
        <f t="shared" si="30"/>
        <v>1</v>
      </c>
      <c r="Y194" s="37">
        <f t="shared" si="31"/>
        <v>1</v>
      </c>
      <c r="Z194" s="37" t="str">
        <f t="shared" si="32"/>
        <v>ELIGIBLE</v>
      </c>
      <c r="AA194" s="37" t="str">
        <f t="shared" si="33"/>
        <v>OKAY</v>
      </c>
      <c r="AB194" s="37">
        <f t="shared" si="34"/>
        <v>1</v>
      </c>
      <c r="AC194" s="37">
        <f t="shared" si="35"/>
        <v>1</v>
      </c>
      <c r="AD194" s="37" t="str">
        <f t="shared" si="36"/>
        <v>CHECK</v>
      </c>
      <c r="AE194" s="37" t="str">
        <f t="shared" si="37"/>
        <v>SRSA</v>
      </c>
      <c r="AF194" s="37">
        <f t="shared" si="38"/>
        <v>0</v>
      </c>
      <c r="AG194" s="37">
        <f t="shared" si="39"/>
        <v>0</v>
      </c>
      <c r="AH194" s="28">
        <f t="shared" si="40"/>
        <v>0</v>
      </c>
      <c r="AI194" s="28">
        <f t="shared" si="41"/>
        <v>0</v>
      </c>
      <c r="AJ194" s="28">
        <f t="shared" si="42"/>
        <v>0</v>
      </c>
    </row>
    <row r="195" spans="1:36" s="28" customFormat="1" ht="12.75">
      <c r="A195" s="27">
        <v>503770</v>
      </c>
      <c r="B195" s="26">
        <v>4901000</v>
      </c>
      <c r="C195" s="26" t="s">
        <v>625</v>
      </c>
      <c r="D195" s="28" t="s">
        <v>162</v>
      </c>
      <c r="E195" s="28" t="s">
        <v>163</v>
      </c>
      <c r="F195" s="28">
        <v>71960</v>
      </c>
      <c r="G195" s="28" t="s">
        <v>54</v>
      </c>
      <c r="H195" s="28">
        <v>8703563857</v>
      </c>
      <c r="I195" s="29">
        <v>7</v>
      </c>
      <c r="J195" s="29" t="s">
        <v>1</v>
      </c>
      <c r="K195" s="30" t="s">
        <v>700</v>
      </c>
      <c r="L195" s="42">
        <v>581.33</v>
      </c>
      <c r="M195" s="30" t="s">
        <v>700</v>
      </c>
      <c r="N195" s="31" t="s">
        <v>701</v>
      </c>
      <c r="O195" s="31"/>
      <c r="P195" s="32">
        <v>30.844155844155846</v>
      </c>
      <c r="Q195" s="29" t="str">
        <f t="shared" si="44"/>
        <v>YES</v>
      </c>
      <c r="R195" s="29" t="s">
        <v>1</v>
      </c>
      <c r="S195" s="31" t="s">
        <v>702</v>
      </c>
      <c r="T195" s="33">
        <v>4432</v>
      </c>
      <c r="U195" s="34">
        <v>2634.410196</v>
      </c>
      <c r="V195" s="35">
        <v>4577.8431682</v>
      </c>
      <c r="W195" s="36">
        <v>25541</v>
      </c>
      <c r="X195" s="37">
        <f t="shared" si="30"/>
        <v>1</v>
      </c>
      <c r="Y195" s="37">
        <f t="shared" si="31"/>
        <v>1</v>
      </c>
      <c r="Z195" s="37" t="str">
        <f t="shared" si="32"/>
        <v>ELIGIBLE</v>
      </c>
      <c r="AA195" s="37" t="str">
        <f t="shared" si="33"/>
        <v>OKAY</v>
      </c>
      <c r="AB195" s="37">
        <f t="shared" si="34"/>
        <v>1</v>
      </c>
      <c r="AC195" s="37">
        <f t="shared" si="35"/>
        <v>1</v>
      </c>
      <c r="AD195" s="37" t="str">
        <f t="shared" si="36"/>
        <v>CHECK</v>
      </c>
      <c r="AE195" s="37" t="str">
        <f t="shared" si="37"/>
        <v>SRSA</v>
      </c>
      <c r="AF195" s="37">
        <f t="shared" si="38"/>
        <v>0</v>
      </c>
      <c r="AG195" s="37">
        <f t="shared" si="39"/>
        <v>0</v>
      </c>
      <c r="AH195" s="28">
        <f t="shared" si="40"/>
        <v>0</v>
      </c>
      <c r="AI195" s="28">
        <f t="shared" si="41"/>
        <v>0</v>
      </c>
      <c r="AJ195" s="28">
        <f t="shared" si="42"/>
        <v>0</v>
      </c>
    </row>
    <row r="196" spans="1:36" s="28" customFormat="1" ht="12.75">
      <c r="A196" s="27">
        <v>509990</v>
      </c>
      <c r="B196" s="26">
        <v>4902000</v>
      </c>
      <c r="C196" s="26" t="s">
        <v>427</v>
      </c>
      <c r="D196" s="28" t="s">
        <v>426</v>
      </c>
      <c r="E196" s="28" t="s">
        <v>427</v>
      </c>
      <c r="F196" s="28">
        <v>71957</v>
      </c>
      <c r="G196" s="28">
        <v>345</v>
      </c>
      <c r="H196" s="28">
        <v>8708672771</v>
      </c>
      <c r="I196" s="29">
        <v>7</v>
      </c>
      <c r="J196" s="29" t="s">
        <v>1</v>
      </c>
      <c r="K196" s="30" t="s">
        <v>700</v>
      </c>
      <c r="L196" s="42">
        <v>538.32</v>
      </c>
      <c r="M196" s="30" t="s">
        <v>700</v>
      </c>
      <c r="N196" s="31" t="s">
        <v>701</v>
      </c>
      <c r="O196" s="31"/>
      <c r="P196" s="32">
        <v>31.27035830618892</v>
      </c>
      <c r="Q196" s="29" t="str">
        <f t="shared" si="44"/>
        <v>YES</v>
      </c>
      <c r="R196" s="29" t="s">
        <v>1</v>
      </c>
      <c r="S196" s="31" t="s">
        <v>702</v>
      </c>
      <c r="T196" s="33">
        <v>3975</v>
      </c>
      <c r="U196" s="34">
        <v>2557.46007</v>
      </c>
      <c r="V196" s="35">
        <v>3447.1243815</v>
      </c>
      <c r="W196" s="36">
        <v>25653</v>
      </c>
      <c r="X196" s="37">
        <f t="shared" si="30"/>
        <v>1</v>
      </c>
      <c r="Y196" s="37">
        <f t="shared" si="31"/>
        <v>1</v>
      </c>
      <c r="Z196" s="37" t="str">
        <f t="shared" si="32"/>
        <v>ELIGIBLE</v>
      </c>
      <c r="AA196" s="37" t="str">
        <f t="shared" si="33"/>
        <v>OKAY</v>
      </c>
      <c r="AB196" s="37">
        <f t="shared" si="34"/>
        <v>1</v>
      </c>
      <c r="AC196" s="37">
        <f t="shared" si="35"/>
        <v>1</v>
      </c>
      <c r="AD196" s="37" t="str">
        <f t="shared" si="36"/>
        <v>CHECK</v>
      </c>
      <c r="AE196" s="37" t="str">
        <f t="shared" si="37"/>
        <v>SRSA</v>
      </c>
      <c r="AF196" s="37">
        <f t="shared" si="38"/>
        <v>0</v>
      </c>
      <c r="AG196" s="37">
        <f t="shared" si="39"/>
        <v>0</v>
      </c>
      <c r="AH196" s="28">
        <f t="shared" si="40"/>
        <v>0</v>
      </c>
      <c r="AI196" s="28">
        <f t="shared" si="41"/>
        <v>0</v>
      </c>
      <c r="AJ196" s="28">
        <f t="shared" si="42"/>
        <v>0</v>
      </c>
    </row>
    <row r="197" spans="1:36" s="28" customFormat="1" ht="12.75">
      <c r="A197" s="27">
        <v>510800</v>
      </c>
      <c r="B197" s="26">
        <v>4904000</v>
      </c>
      <c r="C197" s="26" t="s">
        <v>461</v>
      </c>
      <c r="D197" s="28" t="s">
        <v>460</v>
      </c>
      <c r="E197" s="28" t="s">
        <v>461</v>
      </c>
      <c r="F197" s="28">
        <v>71961</v>
      </c>
      <c r="G197" s="28">
        <v>150</v>
      </c>
      <c r="H197" s="28">
        <v>8703264311</v>
      </c>
      <c r="I197" s="29">
        <v>7</v>
      </c>
      <c r="J197" s="29" t="s">
        <v>1</v>
      </c>
      <c r="K197" s="30" t="s">
        <v>700</v>
      </c>
      <c r="L197" s="42">
        <v>223.2</v>
      </c>
      <c r="M197" s="30" t="s">
        <v>700</v>
      </c>
      <c r="N197" s="31" t="s">
        <v>701</v>
      </c>
      <c r="O197" s="31"/>
      <c r="P197" s="32">
        <v>31.203007518796994</v>
      </c>
      <c r="Q197" s="29" t="str">
        <f t="shared" si="44"/>
        <v>YES</v>
      </c>
      <c r="R197" s="29" t="s">
        <v>1</v>
      </c>
      <c r="S197" s="31" t="s">
        <v>702</v>
      </c>
      <c r="T197" s="33">
        <v>1836</v>
      </c>
      <c r="U197" s="34">
        <v>1054.669374</v>
      </c>
      <c r="V197" s="35">
        <v>1832.5574883</v>
      </c>
      <c r="W197" s="36">
        <v>11013</v>
      </c>
      <c r="X197" s="37">
        <f t="shared" si="30"/>
        <v>1</v>
      </c>
      <c r="Y197" s="37">
        <f t="shared" si="31"/>
        <v>1</v>
      </c>
      <c r="Z197" s="37" t="str">
        <f t="shared" si="32"/>
        <v>ELIGIBLE</v>
      </c>
      <c r="AA197" s="37" t="str">
        <f t="shared" si="33"/>
        <v>OKAY</v>
      </c>
      <c r="AB197" s="37">
        <f t="shared" si="34"/>
        <v>1</v>
      </c>
      <c r="AC197" s="37">
        <f t="shared" si="35"/>
        <v>1</v>
      </c>
      <c r="AD197" s="37" t="str">
        <f t="shared" si="36"/>
        <v>CHECK</v>
      </c>
      <c r="AE197" s="37" t="str">
        <f t="shared" si="37"/>
        <v>SRSA</v>
      </c>
      <c r="AF197" s="37">
        <f t="shared" si="38"/>
        <v>0</v>
      </c>
      <c r="AG197" s="37">
        <f t="shared" si="39"/>
        <v>0</v>
      </c>
      <c r="AH197" s="28">
        <f t="shared" si="40"/>
        <v>0</v>
      </c>
      <c r="AI197" s="28">
        <f t="shared" si="41"/>
        <v>0</v>
      </c>
      <c r="AJ197" s="28">
        <f t="shared" si="42"/>
        <v>0</v>
      </c>
    </row>
    <row r="198" spans="1:36" s="28" customFormat="1" ht="12.75">
      <c r="A198" s="27">
        <v>505820</v>
      </c>
      <c r="B198" s="26">
        <v>5004000</v>
      </c>
      <c r="C198" s="26" t="s">
        <v>251</v>
      </c>
      <c r="D198" s="28" t="s">
        <v>250</v>
      </c>
      <c r="E198" s="28" t="s">
        <v>251</v>
      </c>
      <c r="F198" s="28">
        <v>71835</v>
      </c>
      <c r="G198" s="28">
        <v>330</v>
      </c>
      <c r="H198" s="28">
        <v>8708872319</v>
      </c>
      <c r="I198" s="29">
        <v>7</v>
      </c>
      <c r="J198" s="29" t="s">
        <v>1</v>
      </c>
      <c r="K198" s="30" t="s">
        <v>700</v>
      </c>
      <c r="L198" s="42">
        <v>288.36</v>
      </c>
      <c r="M198" s="30" t="s">
        <v>700</v>
      </c>
      <c r="N198" s="31" t="s">
        <v>701</v>
      </c>
      <c r="O198" s="31"/>
      <c r="P198" s="32">
        <v>27.160493827160494</v>
      </c>
      <c r="Q198" s="29" t="str">
        <f t="shared" si="44"/>
        <v>YES</v>
      </c>
      <c r="R198" s="29" t="s">
        <v>1</v>
      </c>
      <c r="S198" s="31" t="s">
        <v>702</v>
      </c>
      <c r="T198" s="33">
        <v>2197</v>
      </c>
      <c r="U198" s="34">
        <v>1357.9434</v>
      </c>
      <c r="V198" s="35">
        <v>2359.33153</v>
      </c>
      <c r="W198" s="36">
        <v>7039</v>
      </c>
      <c r="X198" s="37">
        <f aca="true" t="shared" si="45" ref="X198:X261">IF(OR(J198="YES",K198="YES"),1,0)</f>
        <v>1</v>
      </c>
      <c r="Y198" s="37">
        <f aca="true" t="shared" si="46" ref="Y198:Y261">IF(OR(L198&lt;600,M198="YES"),1,0)</f>
        <v>1</v>
      </c>
      <c r="Z198" s="37" t="str">
        <f aca="true" t="shared" si="47" ref="Z198:Z261">IF(AND(X198=1,Y198=1),"ELIGIBLE",0)</f>
        <v>ELIGIBLE</v>
      </c>
      <c r="AA198" s="37" t="str">
        <f aca="true" t="shared" si="48" ref="AA198:AA261">IF(AND(Z198="ELIGIBLE",N198="YES"),"OKAY",0)</f>
        <v>OKAY</v>
      </c>
      <c r="AB198" s="37">
        <f aca="true" t="shared" si="49" ref="AB198:AB261">IF(AND(P198&gt;=20,Q198="YES"),1,0)</f>
        <v>1</v>
      </c>
      <c r="AC198" s="37">
        <f aca="true" t="shared" si="50" ref="AC198:AC261">IF(R198="YES",1,0)</f>
        <v>1</v>
      </c>
      <c r="AD198" s="37" t="str">
        <f aca="true" t="shared" si="51" ref="AD198:AD261">IF(AND(AB198=1,AC198=1),"CHECK",0)</f>
        <v>CHECK</v>
      </c>
      <c r="AE198" s="37" t="str">
        <f aca="true" t="shared" si="52" ref="AE198:AE261">IF(AND(Z198="ELIGIBLE",AD198="CHECK"),"SRSA",0)</f>
        <v>SRSA</v>
      </c>
      <c r="AF198" s="37">
        <f aca="true" t="shared" si="53" ref="AF198:AF261">IF(AND(AD198="CHECK",AE198=0),"RLISP",0)</f>
        <v>0</v>
      </c>
      <c r="AG198" s="37">
        <f aca="true" t="shared" si="54" ref="AG198:AG261">IF(AND(AA198="OKAY",AF198="RLISP"),"NO",0)</f>
        <v>0</v>
      </c>
      <c r="AH198" s="28">
        <f aca="true" t="shared" si="55" ref="AH198:AH261">IF(AND(OR(X198=0,Y198=0),(N198="YES")),"TROUBLE",0)</f>
        <v>0</v>
      </c>
      <c r="AI198" s="28">
        <f aca="true" t="shared" si="56" ref="AI198:AI261">IF(AND(OR(AB198=0,AC198=0),(S198="YES")),"TROUBLE",0)</f>
        <v>0</v>
      </c>
      <c r="AJ198" s="28">
        <f aca="true" t="shared" si="57" ref="AJ198:AJ261">IF(AND(AND(AD198=0,P198&gt;=19.95),(S198=1)),"PROBLEM",0)</f>
        <v>0</v>
      </c>
    </row>
    <row r="199" spans="1:36" s="28" customFormat="1" ht="12.75">
      <c r="A199" s="27">
        <v>511820</v>
      </c>
      <c r="B199" s="26">
        <v>5006000</v>
      </c>
      <c r="C199" s="26" t="s">
        <v>499</v>
      </c>
      <c r="D199" s="28" t="s">
        <v>498</v>
      </c>
      <c r="E199" s="28" t="s">
        <v>499</v>
      </c>
      <c r="F199" s="28">
        <v>71857</v>
      </c>
      <c r="G199" s="28">
        <v>2749</v>
      </c>
      <c r="H199" s="28">
        <v>8708873016</v>
      </c>
      <c r="I199" s="29">
        <v>6</v>
      </c>
      <c r="J199" s="29" t="s">
        <v>0</v>
      </c>
      <c r="K199" s="30"/>
      <c r="L199" s="42">
        <v>1043.38</v>
      </c>
      <c r="M199" s="30" t="s">
        <v>702</v>
      </c>
      <c r="N199" s="31" t="s">
        <v>702</v>
      </c>
      <c r="O199" s="31"/>
      <c r="P199" s="32">
        <v>26.744186046511626</v>
      </c>
      <c r="Q199" s="29" t="str">
        <f t="shared" si="44"/>
        <v>YES</v>
      </c>
      <c r="R199" s="29" t="s">
        <v>1</v>
      </c>
      <c r="S199" s="31" t="s">
        <v>701</v>
      </c>
      <c r="T199" s="33">
        <v>7807</v>
      </c>
      <c r="U199" s="34">
        <v>5019.864102</v>
      </c>
      <c r="V199" s="35">
        <v>6766.1255559</v>
      </c>
      <c r="W199" s="36">
        <v>44120</v>
      </c>
      <c r="X199" s="37">
        <f t="shared" si="45"/>
        <v>0</v>
      </c>
      <c r="Y199" s="37">
        <f t="shared" si="46"/>
        <v>0</v>
      </c>
      <c r="Z199" s="37">
        <f t="shared" si="47"/>
        <v>0</v>
      </c>
      <c r="AA199" s="37">
        <f t="shared" si="48"/>
        <v>0</v>
      </c>
      <c r="AB199" s="37">
        <f t="shared" si="49"/>
        <v>1</v>
      </c>
      <c r="AC199" s="37">
        <f t="shared" si="50"/>
        <v>1</v>
      </c>
      <c r="AD199" s="37" t="str">
        <f t="shared" si="51"/>
        <v>CHECK</v>
      </c>
      <c r="AE199" s="37">
        <f t="shared" si="52"/>
        <v>0</v>
      </c>
      <c r="AF199" s="37" t="str">
        <f t="shared" si="53"/>
        <v>RLISP</v>
      </c>
      <c r="AG199" s="37">
        <f t="shared" si="54"/>
        <v>0</v>
      </c>
      <c r="AH199" s="28">
        <f t="shared" si="55"/>
        <v>0</v>
      </c>
      <c r="AI199" s="28">
        <f t="shared" si="56"/>
        <v>0</v>
      </c>
      <c r="AJ199" s="28">
        <f t="shared" si="57"/>
        <v>0</v>
      </c>
    </row>
    <row r="200" spans="1:36" s="28" customFormat="1" ht="12.75">
      <c r="A200" s="27">
        <v>500030</v>
      </c>
      <c r="B200" s="26">
        <v>5008000</v>
      </c>
      <c r="C200" s="26" t="s">
        <v>610</v>
      </c>
      <c r="D200" s="28" t="s">
        <v>59</v>
      </c>
      <c r="E200" s="28" t="s">
        <v>60</v>
      </c>
      <c r="F200" s="28">
        <v>71858</v>
      </c>
      <c r="G200" s="28">
        <v>50</v>
      </c>
      <c r="H200" s="28">
        <v>8708712418</v>
      </c>
      <c r="I200" s="29">
        <v>7</v>
      </c>
      <c r="J200" s="29" t="s">
        <v>1</v>
      </c>
      <c r="K200" s="30" t="s">
        <v>700</v>
      </c>
      <c r="L200" s="42">
        <v>460.26</v>
      </c>
      <c r="M200" s="30" t="s">
        <v>700</v>
      </c>
      <c r="N200" s="31" t="s">
        <v>701</v>
      </c>
      <c r="O200" s="31"/>
      <c r="P200" s="32">
        <v>20.647773279352226</v>
      </c>
      <c r="Q200" s="29" t="str">
        <f t="shared" si="44"/>
        <v>YES</v>
      </c>
      <c r="R200" s="29" t="s">
        <v>1</v>
      </c>
      <c r="S200" s="31" t="s">
        <v>702</v>
      </c>
      <c r="T200" s="33">
        <v>4168</v>
      </c>
      <c r="U200" s="34">
        <v>2349.242082</v>
      </c>
      <c r="V200" s="35">
        <v>4082.4735468999997</v>
      </c>
      <c r="W200" s="36">
        <v>20910</v>
      </c>
      <c r="X200" s="37">
        <f t="shared" si="45"/>
        <v>1</v>
      </c>
      <c r="Y200" s="37">
        <f t="shared" si="46"/>
        <v>1</v>
      </c>
      <c r="Z200" s="37" t="str">
        <f t="shared" si="47"/>
        <v>ELIGIBLE</v>
      </c>
      <c r="AA200" s="37" t="str">
        <f t="shared" si="48"/>
        <v>OKAY</v>
      </c>
      <c r="AB200" s="37">
        <f t="shared" si="49"/>
        <v>1</v>
      </c>
      <c r="AC200" s="37">
        <f t="shared" si="50"/>
        <v>1</v>
      </c>
      <c r="AD200" s="37" t="str">
        <f t="shared" si="51"/>
        <v>CHECK</v>
      </c>
      <c r="AE200" s="37" t="str">
        <f t="shared" si="52"/>
        <v>SRSA</v>
      </c>
      <c r="AF200" s="37">
        <f t="shared" si="53"/>
        <v>0</v>
      </c>
      <c r="AG200" s="37">
        <f t="shared" si="54"/>
        <v>0</v>
      </c>
      <c r="AH200" s="28">
        <f t="shared" si="55"/>
        <v>0</v>
      </c>
      <c r="AI200" s="28">
        <f t="shared" si="56"/>
        <v>0</v>
      </c>
      <c r="AJ200" s="28">
        <f t="shared" si="57"/>
        <v>0</v>
      </c>
    </row>
    <row r="201" spans="1:36" s="28" customFormat="1" ht="12.75">
      <c r="A201" s="27">
        <v>505010</v>
      </c>
      <c r="B201" s="26">
        <v>5101000</v>
      </c>
      <c r="C201" s="26" t="s">
        <v>215</v>
      </c>
      <c r="D201" s="28" t="s">
        <v>214</v>
      </c>
      <c r="E201" s="28" t="s">
        <v>215</v>
      </c>
      <c r="F201" s="28">
        <v>72628</v>
      </c>
      <c r="G201" s="28">
        <v>56</v>
      </c>
      <c r="H201" s="28">
        <v>8704285433</v>
      </c>
      <c r="I201" s="29">
        <v>7</v>
      </c>
      <c r="J201" s="29" t="s">
        <v>1</v>
      </c>
      <c r="K201" s="30" t="s">
        <v>700</v>
      </c>
      <c r="L201" s="42">
        <v>242.84</v>
      </c>
      <c r="M201" s="30" t="s">
        <v>700</v>
      </c>
      <c r="N201" s="31" t="s">
        <v>701</v>
      </c>
      <c r="O201" s="31"/>
      <c r="P201" s="32">
        <v>40</v>
      </c>
      <c r="Q201" s="29" t="str">
        <f t="shared" si="44"/>
        <v>YES</v>
      </c>
      <c r="R201" s="29" t="s">
        <v>1</v>
      </c>
      <c r="S201" s="31" t="s">
        <v>702</v>
      </c>
      <c r="T201" s="33">
        <v>2037</v>
      </c>
      <c r="U201" s="34">
        <v>1154.25189</v>
      </c>
      <c r="V201" s="35">
        <v>2005.7818005</v>
      </c>
      <c r="W201" s="36">
        <v>18318</v>
      </c>
      <c r="X201" s="37">
        <f t="shared" si="45"/>
        <v>1</v>
      </c>
      <c r="Y201" s="37">
        <f t="shared" si="46"/>
        <v>1</v>
      </c>
      <c r="Z201" s="37" t="str">
        <f t="shared" si="47"/>
        <v>ELIGIBLE</v>
      </c>
      <c r="AA201" s="37" t="str">
        <f t="shared" si="48"/>
        <v>OKAY</v>
      </c>
      <c r="AB201" s="37">
        <f t="shared" si="49"/>
        <v>1</v>
      </c>
      <c r="AC201" s="37">
        <f t="shared" si="50"/>
        <v>1</v>
      </c>
      <c r="AD201" s="37" t="str">
        <f t="shared" si="51"/>
        <v>CHECK</v>
      </c>
      <c r="AE201" s="37" t="str">
        <f t="shared" si="52"/>
        <v>SRSA</v>
      </c>
      <c r="AF201" s="37">
        <f t="shared" si="53"/>
        <v>0</v>
      </c>
      <c r="AG201" s="37">
        <f t="shared" si="54"/>
        <v>0</v>
      </c>
      <c r="AH201" s="28">
        <f t="shared" si="55"/>
        <v>0</v>
      </c>
      <c r="AI201" s="28">
        <f t="shared" si="56"/>
        <v>0</v>
      </c>
      <c r="AJ201" s="28">
        <f t="shared" si="57"/>
        <v>0</v>
      </c>
    </row>
    <row r="202" spans="1:36" s="28" customFormat="1" ht="12.75">
      <c r="A202" s="27">
        <v>508240</v>
      </c>
      <c r="B202" s="26">
        <v>5102000</v>
      </c>
      <c r="C202" s="26" t="s">
        <v>358</v>
      </c>
      <c r="D202" s="28" t="s">
        <v>357</v>
      </c>
      <c r="E202" s="28" t="s">
        <v>358</v>
      </c>
      <c r="F202" s="28">
        <v>72641</v>
      </c>
      <c r="G202" s="28">
        <v>446</v>
      </c>
      <c r="H202" s="28">
        <v>8704462223</v>
      </c>
      <c r="I202" s="29">
        <v>7</v>
      </c>
      <c r="J202" s="29" t="s">
        <v>1</v>
      </c>
      <c r="K202" s="30" t="s">
        <v>700</v>
      </c>
      <c r="L202" s="42">
        <v>520.73</v>
      </c>
      <c r="M202" s="30" t="s">
        <v>700</v>
      </c>
      <c r="N202" s="31" t="s">
        <v>701</v>
      </c>
      <c r="O202" s="31"/>
      <c r="P202" s="32">
        <v>24.777448071216618</v>
      </c>
      <c r="Q202" s="29" t="str">
        <f t="shared" si="44"/>
        <v>YES</v>
      </c>
      <c r="R202" s="29" t="s">
        <v>1</v>
      </c>
      <c r="S202" s="31" t="s">
        <v>702</v>
      </c>
      <c r="T202" s="33">
        <v>4306</v>
      </c>
      <c r="U202" s="34">
        <v>2575.565982</v>
      </c>
      <c r="V202" s="35">
        <v>4475.5288019</v>
      </c>
      <c r="W202" s="36">
        <v>22841</v>
      </c>
      <c r="X202" s="37">
        <f t="shared" si="45"/>
        <v>1</v>
      </c>
      <c r="Y202" s="37">
        <f t="shared" si="46"/>
        <v>1</v>
      </c>
      <c r="Z202" s="37" t="str">
        <f t="shared" si="47"/>
        <v>ELIGIBLE</v>
      </c>
      <c r="AA202" s="37" t="str">
        <f t="shared" si="48"/>
        <v>OKAY</v>
      </c>
      <c r="AB202" s="37">
        <f t="shared" si="49"/>
        <v>1</v>
      </c>
      <c r="AC202" s="37">
        <f t="shared" si="50"/>
        <v>1</v>
      </c>
      <c r="AD202" s="37" t="str">
        <f t="shared" si="51"/>
        <v>CHECK</v>
      </c>
      <c r="AE202" s="37" t="str">
        <f t="shared" si="52"/>
        <v>SRSA</v>
      </c>
      <c r="AF202" s="37">
        <f t="shared" si="53"/>
        <v>0</v>
      </c>
      <c r="AG202" s="37">
        <f t="shared" si="54"/>
        <v>0</v>
      </c>
      <c r="AH202" s="28">
        <f t="shared" si="55"/>
        <v>0</v>
      </c>
      <c r="AI202" s="28">
        <f t="shared" si="56"/>
        <v>0</v>
      </c>
      <c r="AJ202" s="28">
        <f t="shared" si="57"/>
        <v>0</v>
      </c>
    </row>
    <row r="203" spans="1:36" s="28" customFormat="1" ht="12.75">
      <c r="A203" s="27">
        <v>510020</v>
      </c>
      <c r="B203" s="26">
        <v>5103000</v>
      </c>
      <c r="C203" s="26" t="s">
        <v>429</v>
      </c>
      <c r="D203" s="28" t="s">
        <v>428</v>
      </c>
      <c r="E203" s="28" t="s">
        <v>429</v>
      </c>
      <c r="F203" s="28">
        <v>72655</v>
      </c>
      <c r="G203" s="28">
        <v>40</v>
      </c>
      <c r="H203" s="28">
        <v>8704345362</v>
      </c>
      <c r="I203" s="29">
        <v>7</v>
      </c>
      <c r="J203" s="29" t="s">
        <v>1</v>
      </c>
      <c r="K203" s="30" t="s">
        <v>700</v>
      </c>
      <c r="L203" s="42">
        <v>219.4</v>
      </c>
      <c r="M203" s="30" t="s">
        <v>700</v>
      </c>
      <c r="N203" s="31" t="s">
        <v>701</v>
      </c>
      <c r="O203" s="31"/>
      <c r="P203" s="32">
        <v>47.56756756756757</v>
      </c>
      <c r="Q203" s="29" t="str">
        <f t="shared" si="44"/>
        <v>YES</v>
      </c>
      <c r="R203" s="29" t="s">
        <v>1</v>
      </c>
      <c r="S203" s="31" t="s">
        <v>702</v>
      </c>
      <c r="T203" s="33">
        <v>2281</v>
      </c>
      <c r="U203" s="34">
        <v>1086.35472</v>
      </c>
      <c r="V203" s="35">
        <v>1888.265224</v>
      </c>
      <c r="W203" s="36">
        <v>11628</v>
      </c>
      <c r="X203" s="37">
        <f t="shared" si="45"/>
        <v>1</v>
      </c>
      <c r="Y203" s="37">
        <f t="shared" si="46"/>
        <v>1</v>
      </c>
      <c r="Z203" s="37" t="str">
        <f t="shared" si="47"/>
        <v>ELIGIBLE</v>
      </c>
      <c r="AA203" s="37" t="str">
        <f t="shared" si="48"/>
        <v>OKAY</v>
      </c>
      <c r="AB203" s="37">
        <f t="shared" si="49"/>
        <v>1</v>
      </c>
      <c r="AC203" s="37">
        <f t="shared" si="50"/>
        <v>1</v>
      </c>
      <c r="AD203" s="37" t="str">
        <f t="shared" si="51"/>
        <v>CHECK</v>
      </c>
      <c r="AE203" s="37" t="str">
        <f t="shared" si="52"/>
        <v>SRSA</v>
      </c>
      <c r="AF203" s="37">
        <f t="shared" si="53"/>
        <v>0</v>
      </c>
      <c r="AG203" s="37">
        <f t="shared" si="54"/>
        <v>0</v>
      </c>
      <c r="AH203" s="28">
        <f t="shared" si="55"/>
        <v>0</v>
      </c>
      <c r="AI203" s="28">
        <f t="shared" si="56"/>
        <v>0</v>
      </c>
      <c r="AJ203" s="28">
        <f t="shared" si="57"/>
        <v>0</v>
      </c>
    </row>
    <row r="204" spans="1:36" s="28" customFormat="1" ht="12.75">
      <c r="A204" s="27">
        <v>514070</v>
      </c>
      <c r="B204" s="26">
        <v>5104000</v>
      </c>
      <c r="C204" s="26" t="s">
        <v>592</v>
      </c>
      <c r="D204" s="28" t="s">
        <v>591</v>
      </c>
      <c r="E204" s="28" t="s">
        <v>592</v>
      </c>
      <c r="F204" s="28">
        <v>72685</v>
      </c>
      <c r="G204" s="28">
        <v>9501</v>
      </c>
      <c r="H204" s="28">
        <v>8704295215</v>
      </c>
      <c r="I204" s="29">
        <v>7</v>
      </c>
      <c r="J204" s="29" t="s">
        <v>1</v>
      </c>
      <c r="K204" s="30" t="s">
        <v>700</v>
      </c>
      <c r="L204" s="42">
        <v>245.45</v>
      </c>
      <c r="M204" s="30" t="s">
        <v>700</v>
      </c>
      <c r="N204" s="31" t="s">
        <v>701</v>
      </c>
      <c r="O204" s="31"/>
      <c r="P204" s="32">
        <v>30.272108843537417</v>
      </c>
      <c r="Q204" s="29" t="str">
        <f t="shared" si="44"/>
        <v>YES</v>
      </c>
      <c r="R204" s="29" t="s">
        <v>1</v>
      </c>
      <c r="S204" s="31" t="s">
        <v>702</v>
      </c>
      <c r="T204" s="33">
        <v>2378</v>
      </c>
      <c r="U204" s="34">
        <v>1271.940318</v>
      </c>
      <c r="V204" s="35">
        <v>2210.4105331</v>
      </c>
      <c r="W204" s="36">
        <v>12021</v>
      </c>
      <c r="X204" s="37">
        <f t="shared" si="45"/>
        <v>1</v>
      </c>
      <c r="Y204" s="37">
        <f t="shared" si="46"/>
        <v>1</v>
      </c>
      <c r="Z204" s="37" t="str">
        <f t="shared" si="47"/>
        <v>ELIGIBLE</v>
      </c>
      <c r="AA204" s="37" t="str">
        <f t="shared" si="48"/>
        <v>OKAY</v>
      </c>
      <c r="AB204" s="37">
        <f t="shared" si="49"/>
        <v>1</v>
      </c>
      <c r="AC204" s="37">
        <f t="shared" si="50"/>
        <v>1</v>
      </c>
      <c r="AD204" s="37" t="str">
        <f t="shared" si="51"/>
        <v>CHECK</v>
      </c>
      <c r="AE204" s="37" t="str">
        <f t="shared" si="52"/>
        <v>SRSA</v>
      </c>
      <c r="AF204" s="37">
        <f t="shared" si="53"/>
        <v>0</v>
      </c>
      <c r="AG204" s="37">
        <f t="shared" si="54"/>
        <v>0</v>
      </c>
      <c r="AH204" s="28">
        <f t="shared" si="55"/>
        <v>0</v>
      </c>
      <c r="AI204" s="28">
        <f t="shared" si="56"/>
        <v>0</v>
      </c>
      <c r="AJ204" s="28">
        <f t="shared" si="57"/>
        <v>0</v>
      </c>
    </row>
    <row r="205" spans="1:36" s="28" customFormat="1" ht="12.75">
      <c r="A205" s="27">
        <v>500032</v>
      </c>
      <c r="B205" s="26">
        <v>5201000</v>
      </c>
      <c r="C205" s="26" t="s">
        <v>62</v>
      </c>
      <c r="D205" s="28" t="s">
        <v>61</v>
      </c>
      <c r="E205" s="28" t="s">
        <v>62</v>
      </c>
      <c r="F205" s="28">
        <v>71720</v>
      </c>
      <c r="G205" s="28">
        <v>195</v>
      </c>
      <c r="H205" s="28">
        <v>8706872236</v>
      </c>
      <c r="I205" s="29">
        <v>7</v>
      </c>
      <c r="J205" s="29" t="s">
        <v>1</v>
      </c>
      <c r="K205" s="30" t="s">
        <v>700</v>
      </c>
      <c r="L205" s="42">
        <v>699.52</v>
      </c>
      <c r="M205" s="30" t="s">
        <v>702</v>
      </c>
      <c r="N205" s="31" t="s">
        <v>702</v>
      </c>
      <c r="O205" s="31"/>
      <c r="P205" s="32">
        <v>22.566995768688294</v>
      </c>
      <c r="Q205" s="29" t="str">
        <f t="shared" si="44"/>
        <v>YES</v>
      </c>
      <c r="R205" s="29" t="s">
        <v>1</v>
      </c>
      <c r="S205" s="31" t="s">
        <v>701</v>
      </c>
      <c r="T205" s="33">
        <v>5260</v>
      </c>
      <c r="U205" s="34">
        <v>3345.067242</v>
      </c>
      <c r="V205" s="35">
        <v>4508.7166689</v>
      </c>
      <c r="W205" s="36">
        <v>23203</v>
      </c>
      <c r="X205" s="37">
        <f t="shared" si="45"/>
        <v>1</v>
      </c>
      <c r="Y205" s="37">
        <f t="shared" si="46"/>
        <v>0</v>
      </c>
      <c r="Z205" s="37">
        <f t="shared" si="47"/>
        <v>0</v>
      </c>
      <c r="AA205" s="37">
        <f t="shared" si="48"/>
        <v>0</v>
      </c>
      <c r="AB205" s="37">
        <f t="shared" si="49"/>
        <v>1</v>
      </c>
      <c r="AC205" s="37">
        <f t="shared" si="50"/>
        <v>1</v>
      </c>
      <c r="AD205" s="37" t="str">
        <f t="shared" si="51"/>
        <v>CHECK</v>
      </c>
      <c r="AE205" s="37">
        <f t="shared" si="52"/>
        <v>0</v>
      </c>
      <c r="AF205" s="37" t="str">
        <f t="shared" si="53"/>
        <v>RLISP</v>
      </c>
      <c r="AG205" s="37">
        <f t="shared" si="54"/>
        <v>0</v>
      </c>
      <c r="AH205" s="28">
        <f t="shared" si="55"/>
        <v>0</v>
      </c>
      <c r="AI205" s="28">
        <f t="shared" si="56"/>
        <v>0</v>
      </c>
      <c r="AJ205" s="28">
        <f t="shared" si="57"/>
        <v>0</v>
      </c>
    </row>
    <row r="206" spans="1:36" s="28" customFormat="1" ht="12.75">
      <c r="A206" s="27">
        <v>506060</v>
      </c>
      <c r="B206" s="26">
        <v>5204000</v>
      </c>
      <c r="C206" s="26" t="s">
        <v>638</v>
      </c>
      <c r="D206" s="28" t="s">
        <v>258</v>
      </c>
      <c r="E206" s="28" t="s">
        <v>259</v>
      </c>
      <c r="F206" s="28">
        <v>71701</v>
      </c>
      <c r="G206" s="28">
        <v>3327</v>
      </c>
      <c r="H206" s="28">
        <v>8708364193</v>
      </c>
      <c r="I206" s="29" t="s">
        <v>2</v>
      </c>
      <c r="J206" s="29" t="s">
        <v>0</v>
      </c>
      <c r="K206" s="30"/>
      <c r="L206" s="42">
        <v>3030.26</v>
      </c>
      <c r="M206" s="30" t="s">
        <v>702</v>
      </c>
      <c r="N206" s="31" t="s">
        <v>702</v>
      </c>
      <c r="O206" s="31"/>
      <c r="P206" s="32">
        <v>29.236704326260675</v>
      </c>
      <c r="Q206" s="29" t="str">
        <f t="shared" si="44"/>
        <v>YES</v>
      </c>
      <c r="R206" s="29" t="s">
        <v>1</v>
      </c>
      <c r="S206" s="31" t="s">
        <v>701</v>
      </c>
      <c r="T206" s="33">
        <v>26206</v>
      </c>
      <c r="U206" s="34">
        <v>15476.028282</v>
      </c>
      <c r="V206" s="35">
        <v>26893.6783369</v>
      </c>
      <c r="W206" s="36">
        <v>143778</v>
      </c>
      <c r="X206" s="37">
        <f t="shared" si="45"/>
        <v>0</v>
      </c>
      <c r="Y206" s="37">
        <f t="shared" si="46"/>
        <v>0</v>
      </c>
      <c r="Z206" s="37">
        <f t="shared" si="47"/>
        <v>0</v>
      </c>
      <c r="AA206" s="37">
        <f t="shared" si="48"/>
        <v>0</v>
      </c>
      <c r="AB206" s="37">
        <f t="shared" si="49"/>
        <v>1</v>
      </c>
      <c r="AC206" s="37">
        <f t="shared" si="50"/>
        <v>1</v>
      </c>
      <c r="AD206" s="37" t="str">
        <f t="shared" si="51"/>
        <v>CHECK</v>
      </c>
      <c r="AE206" s="37">
        <f t="shared" si="52"/>
        <v>0</v>
      </c>
      <c r="AF206" s="37" t="str">
        <f t="shared" si="53"/>
        <v>RLISP</v>
      </c>
      <c r="AG206" s="37">
        <f t="shared" si="54"/>
        <v>0</v>
      </c>
      <c r="AH206" s="28">
        <f t="shared" si="55"/>
        <v>0</v>
      </c>
      <c r="AI206" s="28">
        <f t="shared" si="56"/>
        <v>0</v>
      </c>
      <c r="AJ206" s="28">
        <f t="shared" si="57"/>
        <v>0</v>
      </c>
    </row>
    <row r="207" spans="1:36" s="28" customFormat="1" ht="12.75">
      <c r="A207" s="27">
        <v>507290</v>
      </c>
      <c r="B207" s="26">
        <v>5205000</v>
      </c>
      <c r="C207" s="26" t="s">
        <v>644</v>
      </c>
      <c r="D207" s="28" t="s">
        <v>310</v>
      </c>
      <c r="E207" s="28" t="s">
        <v>259</v>
      </c>
      <c r="F207" s="28">
        <v>71701</v>
      </c>
      <c r="G207" s="28">
        <v>9775</v>
      </c>
      <c r="H207" s="28">
        <v>8705740971</v>
      </c>
      <c r="I207" s="29">
        <v>6</v>
      </c>
      <c r="J207" s="29" t="s">
        <v>0</v>
      </c>
      <c r="K207" s="30"/>
      <c r="L207" s="42">
        <v>779.89</v>
      </c>
      <c r="M207" s="30" t="s">
        <v>702</v>
      </c>
      <c r="N207" s="31" t="s">
        <v>702</v>
      </c>
      <c r="O207" s="31"/>
      <c r="P207" s="32">
        <v>18.32460732984293</v>
      </c>
      <c r="Q207" s="29" t="str">
        <f t="shared" si="44"/>
        <v>NO</v>
      </c>
      <c r="R207" s="29" t="s">
        <v>1</v>
      </c>
      <c r="S207" s="31" t="s">
        <v>702</v>
      </c>
      <c r="T207" s="33">
        <v>4954</v>
      </c>
      <c r="U207" s="34">
        <v>3752.450262</v>
      </c>
      <c r="V207" s="35">
        <v>5057.8161279</v>
      </c>
      <c r="W207" s="36">
        <v>17567</v>
      </c>
      <c r="X207" s="37">
        <f t="shared" si="45"/>
        <v>0</v>
      </c>
      <c r="Y207" s="37">
        <f t="shared" si="46"/>
        <v>0</v>
      </c>
      <c r="Z207" s="37">
        <f t="shared" si="47"/>
        <v>0</v>
      </c>
      <c r="AA207" s="37">
        <f t="shared" si="48"/>
        <v>0</v>
      </c>
      <c r="AB207" s="37">
        <f t="shared" si="49"/>
        <v>0</v>
      </c>
      <c r="AC207" s="37">
        <f t="shared" si="50"/>
        <v>1</v>
      </c>
      <c r="AD207" s="37">
        <f t="shared" si="51"/>
        <v>0</v>
      </c>
      <c r="AE207" s="37">
        <f t="shared" si="52"/>
        <v>0</v>
      </c>
      <c r="AF207" s="37">
        <f t="shared" si="53"/>
        <v>0</v>
      </c>
      <c r="AG207" s="37">
        <f t="shared" si="54"/>
        <v>0</v>
      </c>
      <c r="AH207" s="28">
        <f t="shared" si="55"/>
        <v>0</v>
      </c>
      <c r="AI207" s="28">
        <f t="shared" si="56"/>
        <v>0</v>
      </c>
      <c r="AJ207" s="28">
        <f t="shared" si="57"/>
        <v>0</v>
      </c>
    </row>
    <row r="208" spans="1:36" s="28" customFormat="1" ht="12.75">
      <c r="A208" s="27">
        <v>512870</v>
      </c>
      <c r="B208" s="26">
        <v>5206000</v>
      </c>
      <c r="C208" s="26" t="s">
        <v>547</v>
      </c>
      <c r="D208" s="28" t="s">
        <v>546</v>
      </c>
      <c r="E208" s="28" t="s">
        <v>547</v>
      </c>
      <c r="F208" s="28">
        <v>71764</v>
      </c>
      <c r="G208" s="28">
        <v>427</v>
      </c>
      <c r="H208" s="28">
        <v>8707865443</v>
      </c>
      <c r="I208" s="29">
        <v>7</v>
      </c>
      <c r="J208" s="29" t="s">
        <v>1</v>
      </c>
      <c r="K208" s="30" t="s">
        <v>700</v>
      </c>
      <c r="L208" s="42">
        <v>351.41</v>
      </c>
      <c r="M208" s="30" t="s">
        <v>700</v>
      </c>
      <c r="N208" s="31" t="s">
        <v>701</v>
      </c>
      <c r="O208" s="31"/>
      <c r="P208" s="32">
        <v>32.98969072164948</v>
      </c>
      <c r="Q208" s="29" t="str">
        <f t="shared" si="44"/>
        <v>YES</v>
      </c>
      <c r="R208" s="29" t="s">
        <v>1</v>
      </c>
      <c r="S208" s="31" t="s">
        <v>702</v>
      </c>
      <c r="T208" s="33">
        <v>3124</v>
      </c>
      <c r="U208" s="34">
        <v>1747.220508</v>
      </c>
      <c r="V208" s="35">
        <v>3036.0265686</v>
      </c>
      <c r="W208" s="36">
        <v>20801</v>
      </c>
      <c r="X208" s="37">
        <f t="shared" si="45"/>
        <v>1</v>
      </c>
      <c r="Y208" s="37">
        <f t="shared" si="46"/>
        <v>1</v>
      </c>
      <c r="Z208" s="37" t="str">
        <f t="shared" si="47"/>
        <v>ELIGIBLE</v>
      </c>
      <c r="AA208" s="37" t="str">
        <f t="shared" si="48"/>
        <v>OKAY</v>
      </c>
      <c r="AB208" s="37">
        <f t="shared" si="49"/>
        <v>1</v>
      </c>
      <c r="AC208" s="37">
        <f t="shared" si="50"/>
        <v>1</v>
      </c>
      <c r="AD208" s="37" t="str">
        <f t="shared" si="51"/>
        <v>CHECK</v>
      </c>
      <c r="AE208" s="37" t="str">
        <f t="shared" si="52"/>
        <v>SRSA</v>
      </c>
      <c r="AF208" s="37">
        <f t="shared" si="53"/>
        <v>0</v>
      </c>
      <c r="AG208" s="37">
        <f t="shared" si="54"/>
        <v>0</v>
      </c>
      <c r="AH208" s="28">
        <f t="shared" si="55"/>
        <v>0</v>
      </c>
      <c r="AI208" s="28">
        <f t="shared" si="56"/>
        <v>0</v>
      </c>
      <c r="AJ208" s="28">
        <f t="shared" si="57"/>
        <v>0</v>
      </c>
    </row>
    <row r="209" spans="1:36" s="28" customFormat="1" ht="12.75">
      <c r="A209" s="27">
        <v>505580</v>
      </c>
      <c r="B209" s="26">
        <v>5301000</v>
      </c>
      <c r="C209" s="26" t="s">
        <v>636</v>
      </c>
      <c r="D209" s="28" t="s">
        <v>239</v>
      </c>
      <c r="E209" s="28" t="s">
        <v>240</v>
      </c>
      <c r="F209" s="28">
        <v>72016</v>
      </c>
      <c r="G209" s="28">
        <v>360</v>
      </c>
      <c r="H209" s="28">
        <v>5017592808</v>
      </c>
      <c r="I209" s="29">
        <v>7</v>
      </c>
      <c r="J209" s="29" t="s">
        <v>1</v>
      </c>
      <c r="K209" s="30" t="s">
        <v>700</v>
      </c>
      <c r="L209" s="42">
        <v>708.23</v>
      </c>
      <c r="M209" s="30" t="s">
        <v>702</v>
      </c>
      <c r="N209" s="31" t="s">
        <v>702</v>
      </c>
      <c r="O209" s="31"/>
      <c r="P209" s="32">
        <v>21.035598705501616</v>
      </c>
      <c r="Q209" s="29" t="str">
        <f t="shared" si="44"/>
        <v>YES</v>
      </c>
      <c r="R209" s="29" t="s">
        <v>1</v>
      </c>
      <c r="S209" s="31" t="s">
        <v>702</v>
      </c>
      <c r="T209" s="33">
        <v>5339</v>
      </c>
      <c r="U209" s="34">
        <v>3304.32894</v>
      </c>
      <c r="V209" s="35">
        <v>5741.806723</v>
      </c>
      <c r="W209" s="36">
        <v>19733</v>
      </c>
      <c r="X209" s="37">
        <f t="shared" si="45"/>
        <v>1</v>
      </c>
      <c r="Y209" s="37">
        <f t="shared" si="46"/>
        <v>0</v>
      </c>
      <c r="Z209" s="37">
        <f t="shared" si="47"/>
        <v>0</v>
      </c>
      <c r="AA209" s="37">
        <f t="shared" si="48"/>
        <v>0</v>
      </c>
      <c r="AB209" s="37">
        <f t="shared" si="49"/>
        <v>1</v>
      </c>
      <c r="AC209" s="37">
        <f t="shared" si="50"/>
        <v>1</v>
      </c>
      <c r="AD209" s="37" t="str">
        <f t="shared" si="51"/>
        <v>CHECK</v>
      </c>
      <c r="AE209" s="37">
        <f t="shared" si="52"/>
        <v>0</v>
      </c>
      <c r="AF209" s="37" t="str">
        <f t="shared" si="53"/>
        <v>RLISP</v>
      </c>
      <c r="AG209" s="37">
        <f t="shared" si="54"/>
        <v>0</v>
      </c>
      <c r="AH209" s="28">
        <f t="shared" si="55"/>
        <v>0</v>
      </c>
      <c r="AI209" s="28">
        <f t="shared" si="56"/>
        <v>0</v>
      </c>
      <c r="AJ209" s="28">
        <f t="shared" si="57"/>
        <v>0</v>
      </c>
    </row>
    <row r="210" spans="1:36" s="28" customFormat="1" ht="12.75">
      <c r="A210" s="27">
        <v>511310</v>
      </c>
      <c r="B210" s="26">
        <v>5302000</v>
      </c>
      <c r="C210" s="26" t="s">
        <v>664</v>
      </c>
      <c r="D210" s="28" t="s">
        <v>479</v>
      </c>
      <c r="E210" s="28" t="s">
        <v>480</v>
      </c>
      <c r="F210" s="28">
        <v>72025</v>
      </c>
      <c r="G210" s="28">
        <v>802</v>
      </c>
      <c r="H210" s="28">
        <v>5012334110</v>
      </c>
      <c r="I210" s="29">
        <v>7</v>
      </c>
      <c r="J210" s="29" t="s">
        <v>1</v>
      </c>
      <c r="K210" s="30" t="s">
        <v>700</v>
      </c>
      <c r="L210" s="42">
        <v>122.37</v>
      </c>
      <c r="M210" s="30" t="s">
        <v>700</v>
      </c>
      <c r="N210" s="31" t="s">
        <v>701</v>
      </c>
      <c r="O210" s="31"/>
      <c r="P210" s="32">
        <v>20.76923076923077</v>
      </c>
      <c r="Q210" s="29" t="str">
        <f t="shared" si="44"/>
        <v>YES</v>
      </c>
      <c r="R210" s="29" t="s">
        <v>1</v>
      </c>
      <c r="S210" s="31" t="s">
        <v>702</v>
      </c>
      <c r="T210" s="33">
        <v>1335</v>
      </c>
      <c r="U210" s="34">
        <v>746.86887</v>
      </c>
      <c r="V210" s="35">
        <v>1297.6823415</v>
      </c>
      <c r="W210" s="36">
        <v>7257</v>
      </c>
      <c r="X210" s="37">
        <f t="shared" si="45"/>
        <v>1</v>
      </c>
      <c r="Y210" s="37">
        <f t="shared" si="46"/>
        <v>1</v>
      </c>
      <c r="Z210" s="37" t="str">
        <f t="shared" si="47"/>
        <v>ELIGIBLE</v>
      </c>
      <c r="AA210" s="37" t="str">
        <f t="shared" si="48"/>
        <v>OKAY</v>
      </c>
      <c r="AB210" s="37">
        <f t="shared" si="49"/>
        <v>1</v>
      </c>
      <c r="AC210" s="37">
        <f t="shared" si="50"/>
        <v>1</v>
      </c>
      <c r="AD210" s="37" t="str">
        <f t="shared" si="51"/>
        <v>CHECK</v>
      </c>
      <c r="AE210" s="37" t="str">
        <f t="shared" si="52"/>
        <v>SRSA</v>
      </c>
      <c r="AF210" s="37">
        <f t="shared" si="53"/>
        <v>0</v>
      </c>
      <c r="AG210" s="37">
        <f t="shared" si="54"/>
        <v>0</v>
      </c>
      <c r="AH210" s="28">
        <f t="shared" si="55"/>
        <v>0</v>
      </c>
      <c r="AI210" s="28">
        <f t="shared" si="56"/>
        <v>0</v>
      </c>
      <c r="AJ210" s="28">
        <f t="shared" si="57"/>
        <v>0</v>
      </c>
    </row>
    <row r="211" spans="1:36" s="28" customFormat="1" ht="12.75">
      <c r="A211" s="27">
        <v>511340</v>
      </c>
      <c r="B211" s="26">
        <v>5303000</v>
      </c>
      <c r="C211" s="26" t="s">
        <v>482</v>
      </c>
      <c r="D211" s="28" t="s">
        <v>481</v>
      </c>
      <c r="E211" s="28" t="s">
        <v>482</v>
      </c>
      <c r="F211" s="28">
        <v>72126</v>
      </c>
      <c r="G211" s="28">
        <v>9484</v>
      </c>
      <c r="H211" s="28">
        <v>5018892327</v>
      </c>
      <c r="I211" s="29">
        <v>7</v>
      </c>
      <c r="J211" s="29" t="s">
        <v>1</v>
      </c>
      <c r="K211" s="30" t="s">
        <v>700</v>
      </c>
      <c r="L211" s="42">
        <v>902.39</v>
      </c>
      <c r="M211" s="30" t="s">
        <v>702</v>
      </c>
      <c r="N211" s="31" t="s">
        <v>702</v>
      </c>
      <c r="O211" s="31"/>
      <c r="P211" s="32">
        <v>20.5761316872428</v>
      </c>
      <c r="Q211" s="29" t="str">
        <f t="shared" si="44"/>
        <v>YES</v>
      </c>
      <c r="R211" s="29" t="s">
        <v>1</v>
      </c>
      <c r="S211" s="31" t="s">
        <v>701</v>
      </c>
      <c r="T211" s="33">
        <v>5491</v>
      </c>
      <c r="U211" s="34">
        <v>4295.627622</v>
      </c>
      <c r="V211" s="35">
        <v>5789.9487399</v>
      </c>
      <c r="W211" s="36">
        <v>29174</v>
      </c>
      <c r="X211" s="37">
        <f t="shared" si="45"/>
        <v>1</v>
      </c>
      <c r="Y211" s="37">
        <f t="shared" si="46"/>
        <v>0</v>
      </c>
      <c r="Z211" s="37">
        <f t="shared" si="47"/>
        <v>0</v>
      </c>
      <c r="AA211" s="37">
        <f t="shared" si="48"/>
        <v>0</v>
      </c>
      <c r="AB211" s="37">
        <f t="shared" si="49"/>
        <v>1</v>
      </c>
      <c r="AC211" s="37">
        <f t="shared" si="50"/>
        <v>1</v>
      </c>
      <c r="AD211" s="37" t="str">
        <f t="shared" si="51"/>
        <v>CHECK</v>
      </c>
      <c r="AE211" s="37">
        <f t="shared" si="52"/>
        <v>0</v>
      </c>
      <c r="AF211" s="37" t="str">
        <f t="shared" si="53"/>
        <v>RLISP</v>
      </c>
      <c r="AG211" s="37">
        <f t="shared" si="54"/>
        <v>0</v>
      </c>
      <c r="AH211" s="28">
        <f t="shared" si="55"/>
        <v>0</v>
      </c>
      <c r="AI211" s="28">
        <f t="shared" si="56"/>
        <v>0</v>
      </c>
      <c r="AJ211" s="28">
        <f t="shared" si="57"/>
        <v>0</v>
      </c>
    </row>
    <row r="212" spans="1:36" s="28" customFormat="1" ht="12.75">
      <c r="A212" s="27">
        <v>502730</v>
      </c>
      <c r="B212" s="26">
        <v>5401000</v>
      </c>
      <c r="C212" s="26" t="s">
        <v>621</v>
      </c>
      <c r="D212" s="28" t="s">
        <v>112</v>
      </c>
      <c r="E212" s="28" t="s">
        <v>113</v>
      </c>
      <c r="F212" s="28">
        <v>72355</v>
      </c>
      <c r="G212" s="28">
        <v>97</v>
      </c>
      <c r="H212" s="28">
        <v>8705727294</v>
      </c>
      <c r="I212" s="29">
        <v>7</v>
      </c>
      <c r="J212" s="29" t="s">
        <v>1</v>
      </c>
      <c r="K212" s="30" t="s">
        <v>700</v>
      </c>
      <c r="L212" s="42">
        <v>697.87</v>
      </c>
      <c r="M212" s="30" t="s">
        <v>702</v>
      </c>
      <c r="N212" s="31" t="s">
        <v>702</v>
      </c>
      <c r="O212" s="31"/>
      <c r="P212" s="32">
        <v>24.65753424657534</v>
      </c>
      <c r="Q212" s="29" t="str">
        <f t="shared" si="44"/>
        <v>YES</v>
      </c>
      <c r="R212" s="29" t="s">
        <v>1</v>
      </c>
      <c r="S212" s="31" t="s">
        <v>701</v>
      </c>
      <c r="T212" s="33">
        <v>4681</v>
      </c>
      <c r="U212" s="34">
        <v>3164.008122</v>
      </c>
      <c r="V212" s="35">
        <v>4618.536560699999</v>
      </c>
      <c r="W212" s="36">
        <v>21507</v>
      </c>
      <c r="X212" s="37">
        <f t="shared" si="45"/>
        <v>1</v>
      </c>
      <c r="Y212" s="37">
        <f t="shared" si="46"/>
        <v>0</v>
      </c>
      <c r="Z212" s="37">
        <f t="shared" si="47"/>
        <v>0</v>
      </c>
      <c r="AA212" s="37">
        <f t="shared" si="48"/>
        <v>0</v>
      </c>
      <c r="AB212" s="37">
        <f t="shared" si="49"/>
        <v>1</v>
      </c>
      <c r="AC212" s="37">
        <f t="shared" si="50"/>
        <v>1</v>
      </c>
      <c r="AD212" s="37" t="str">
        <f t="shared" si="51"/>
        <v>CHECK</v>
      </c>
      <c r="AE212" s="37">
        <f t="shared" si="52"/>
        <v>0</v>
      </c>
      <c r="AF212" s="37" t="str">
        <f t="shared" si="53"/>
        <v>RLISP</v>
      </c>
      <c r="AG212" s="37">
        <f t="shared" si="54"/>
        <v>0</v>
      </c>
      <c r="AH212" s="28">
        <f t="shared" si="55"/>
        <v>0</v>
      </c>
      <c r="AI212" s="28">
        <f t="shared" si="56"/>
        <v>0</v>
      </c>
      <c r="AJ212" s="28">
        <f t="shared" si="57"/>
        <v>0</v>
      </c>
    </row>
    <row r="213" spans="1:36" s="28" customFormat="1" ht="12.75">
      <c r="A213" s="27">
        <v>505740</v>
      </c>
      <c r="B213" s="26">
        <v>5402000</v>
      </c>
      <c r="C213" s="26" t="s">
        <v>245</v>
      </c>
      <c r="D213" s="28" t="s">
        <v>244</v>
      </c>
      <c r="E213" s="28" t="s">
        <v>245</v>
      </c>
      <c r="F213" s="28">
        <v>72333</v>
      </c>
      <c r="G213" s="28">
        <v>179</v>
      </c>
      <c r="H213" s="28">
        <v>8708276395</v>
      </c>
      <c r="I213" s="29">
        <v>7</v>
      </c>
      <c r="J213" s="29" t="s">
        <v>1</v>
      </c>
      <c r="K213" s="30" t="s">
        <v>700</v>
      </c>
      <c r="L213" s="42">
        <v>360.62</v>
      </c>
      <c r="M213" s="30" t="s">
        <v>700</v>
      </c>
      <c r="N213" s="31" t="s">
        <v>701</v>
      </c>
      <c r="O213" s="31"/>
      <c r="P213" s="32">
        <v>47.71048744460857</v>
      </c>
      <c r="Q213" s="29" t="str">
        <f aca="true" t="shared" si="58" ref="Q213:Q235">IF(P213&lt;20,"NO","YES")</f>
        <v>YES</v>
      </c>
      <c r="R213" s="29" t="s">
        <v>1</v>
      </c>
      <c r="S213" s="31" t="s">
        <v>702</v>
      </c>
      <c r="T213" s="33">
        <v>4823</v>
      </c>
      <c r="U213" s="34">
        <v>2055.021012</v>
      </c>
      <c r="V213" s="35">
        <v>3570.9017154</v>
      </c>
      <c r="W213" s="36">
        <v>39777</v>
      </c>
      <c r="X213" s="37">
        <f t="shared" si="45"/>
        <v>1</v>
      </c>
      <c r="Y213" s="37">
        <f t="shared" si="46"/>
        <v>1</v>
      </c>
      <c r="Z213" s="37" t="str">
        <f t="shared" si="47"/>
        <v>ELIGIBLE</v>
      </c>
      <c r="AA213" s="37" t="str">
        <f t="shared" si="48"/>
        <v>OKAY</v>
      </c>
      <c r="AB213" s="37">
        <f t="shared" si="49"/>
        <v>1</v>
      </c>
      <c r="AC213" s="37">
        <f t="shared" si="50"/>
        <v>1</v>
      </c>
      <c r="AD213" s="37" t="str">
        <f t="shared" si="51"/>
        <v>CHECK</v>
      </c>
      <c r="AE213" s="37" t="str">
        <f t="shared" si="52"/>
        <v>SRSA</v>
      </c>
      <c r="AF213" s="37">
        <f t="shared" si="53"/>
        <v>0</v>
      </c>
      <c r="AG213" s="37">
        <f t="shared" si="54"/>
        <v>0</v>
      </c>
      <c r="AH213" s="28">
        <f t="shared" si="55"/>
        <v>0</v>
      </c>
      <c r="AI213" s="28">
        <f t="shared" si="56"/>
        <v>0</v>
      </c>
      <c r="AJ213" s="28">
        <f t="shared" si="57"/>
        <v>0</v>
      </c>
    </row>
    <row r="214" spans="1:36" s="28" customFormat="1" ht="12.75">
      <c r="A214" s="27">
        <v>507680</v>
      </c>
      <c r="B214" s="26">
        <v>5403000</v>
      </c>
      <c r="C214" s="26" t="s">
        <v>647</v>
      </c>
      <c r="D214" s="28" t="s">
        <v>330</v>
      </c>
      <c r="E214" s="28" t="s">
        <v>329</v>
      </c>
      <c r="F214" s="28">
        <v>72342</v>
      </c>
      <c r="G214" s="28">
        <v>369</v>
      </c>
      <c r="H214" s="28">
        <v>8703388172</v>
      </c>
      <c r="I214" s="29">
        <v>6</v>
      </c>
      <c r="J214" s="29" t="s">
        <v>0</v>
      </c>
      <c r="K214" s="30"/>
      <c r="L214" s="42">
        <v>3337.38</v>
      </c>
      <c r="M214" s="30" t="s">
        <v>702</v>
      </c>
      <c r="N214" s="31" t="s">
        <v>702</v>
      </c>
      <c r="O214" s="31"/>
      <c r="P214" s="32">
        <v>44.326710816777044</v>
      </c>
      <c r="Q214" s="29" t="str">
        <f t="shared" si="58"/>
        <v>YES</v>
      </c>
      <c r="R214" s="29" t="s">
        <v>1</v>
      </c>
      <c r="S214" s="31" t="s">
        <v>701</v>
      </c>
      <c r="T214" s="33">
        <v>34452</v>
      </c>
      <c r="U214" s="34">
        <v>16603.121304</v>
      </c>
      <c r="V214" s="35">
        <v>28907.5612425</v>
      </c>
      <c r="W214" s="36">
        <v>253084</v>
      </c>
      <c r="X214" s="37">
        <f t="shared" si="45"/>
        <v>0</v>
      </c>
      <c r="Y214" s="37">
        <f t="shared" si="46"/>
        <v>0</v>
      </c>
      <c r="Z214" s="37">
        <f t="shared" si="47"/>
        <v>0</v>
      </c>
      <c r="AA214" s="37">
        <f t="shared" si="48"/>
        <v>0</v>
      </c>
      <c r="AB214" s="37">
        <f t="shared" si="49"/>
        <v>1</v>
      </c>
      <c r="AC214" s="37">
        <f t="shared" si="50"/>
        <v>1</v>
      </c>
      <c r="AD214" s="37" t="str">
        <f t="shared" si="51"/>
        <v>CHECK</v>
      </c>
      <c r="AE214" s="37">
        <f t="shared" si="52"/>
        <v>0</v>
      </c>
      <c r="AF214" s="37" t="str">
        <f t="shared" si="53"/>
        <v>RLISP</v>
      </c>
      <c r="AG214" s="37">
        <f t="shared" si="54"/>
        <v>0</v>
      </c>
      <c r="AH214" s="28">
        <f t="shared" si="55"/>
        <v>0</v>
      </c>
      <c r="AI214" s="28">
        <f t="shared" si="56"/>
        <v>0</v>
      </c>
      <c r="AJ214" s="28">
        <f t="shared" si="57"/>
        <v>0</v>
      </c>
    </row>
    <row r="215" spans="1:36" s="28" customFormat="1" ht="12.75">
      <c r="A215" s="27">
        <v>509510</v>
      </c>
      <c r="B215" s="26">
        <v>5404000</v>
      </c>
      <c r="C215" s="26" t="s">
        <v>406</v>
      </c>
      <c r="D215" s="28" t="s">
        <v>405</v>
      </c>
      <c r="E215" s="28" t="s">
        <v>406</v>
      </c>
      <c r="F215" s="28">
        <v>72366</v>
      </c>
      <c r="G215" s="28">
        <v>1870</v>
      </c>
      <c r="H215" s="28">
        <v>5018292594</v>
      </c>
      <c r="I215" s="29">
        <v>7</v>
      </c>
      <c r="J215" s="29" t="s">
        <v>1</v>
      </c>
      <c r="K215" s="30" t="s">
        <v>700</v>
      </c>
      <c r="L215" s="42">
        <v>639.27</v>
      </c>
      <c r="M215" s="30" t="s">
        <v>702</v>
      </c>
      <c r="N215" s="31" t="s">
        <v>702</v>
      </c>
      <c r="O215" s="31"/>
      <c r="P215" s="32">
        <v>46.651785714285715</v>
      </c>
      <c r="Q215" s="29" t="str">
        <f t="shared" si="58"/>
        <v>YES</v>
      </c>
      <c r="R215" s="29" t="s">
        <v>1</v>
      </c>
      <c r="S215" s="31" t="s">
        <v>701</v>
      </c>
      <c r="T215" s="33">
        <v>7430</v>
      </c>
      <c r="U215" s="34">
        <v>3222.852336</v>
      </c>
      <c r="V215" s="35">
        <v>5600.9868312</v>
      </c>
      <c r="W215" s="36">
        <v>52323</v>
      </c>
      <c r="X215" s="37">
        <f t="shared" si="45"/>
        <v>1</v>
      </c>
      <c r="Y215" s="37">
        <f t="shared" si="46"/>
        <v>0</v>
      </c>
      <c r="Z215" s="37">
        <f t="shared" si="47"/>
        <v>0</v>
      </c>
      <c r="AA215" s="37">
        <f t="shared" si="48"/>
        <v>0</v>
      </c>
      <c r="AB215" s="37">
        <f t="shared" si="49"/>
        <v>1</v>
      </c>
      <c r="AC215" s="37">
        <f t="shared" si="50"/>
        <v>1</v>
      </c>
      <c r="AD215" s="37" t="str">
        <f t="shared" si="51"/>
        <v>CHECK</v>
      </c>
      <c r="AE215" s="37">
        <f t="shared" si="52"/>
        <v>0</v>
      </c>
      <c r="AF215" s="37" t="str">
        <f t="shared" si="53"/>
        <v>RLISP</v>
      </c>
      <c r="AG215" s="37">
        <f t="shared" si="54"/>
        <v>0</v>
      </c>
      <c r="AH215" s="28">
        <f t="shared" si="55"/>
        <v>0</v>
      </c>
      <c r="AI215" s="28">
        <f t="shared" si="56"/>
        <v>0</v>
      </c>
      <c r="AJ215" s="28">
        <f t="shared" si="57"/>
        <v>0</v>
      </c>
    </row>
    <row r="216" spans="1:36" s="28" customFormat="1" ht="12.75">
      <c r="A216" s="27">
        <v>507650</v>
      </c>
      <c r="B216" s="26">
        <v>5405000</v>
      </c>
      <c r="C216" s="26" t="s">
        <v>646</v>
      </c>
      <c r="D216" s="28" t="s">
        <v>328</v>
      </c>
      <c r="E216" s="28" t="s">
        <v>329</v>
      </c>
      <c r="F216" s="28">
        <v>72342</v>
      </c>
      <c r="G216" s="28">
        <v>9071</v>
      </c>
      <c r="H216" s="28">
        <v>5018276863</v>
      </c>
      <c r="I216" s="29">
        <v>7</v>
      </c>
      <c r="J216" s="29" t="s">
        <v>1</v>
      </c>
      <c r="K216" s="30" t="s">
        <v>700</v>
      </c>
      <c r="L216" s="42">
        <v>157.29</v>
      </c>
      <c r="M216" s="30" t="s">
        <v>700</v>
      </c>
      <c r="N216" s="31" t="s">
        <v>701</v>
      </c>
      <c r="O216" s="31"/>
      <c r="P216" s="32">
        <v>52.972972972972975</v>
      </c>
      <c r="Q216" s="29" t="str">
        <f t="shared" si="58"/>
        <v>YES</v>
      </c>
      <c r="R216" s="29" t="s">
        <v>1</v>
      </c>
      <c r="S216" s="31" t="s">
        <v>702</v>
      </c>
      <c r="T216" s="33">
        <v>1996</v>
      </c>
      <c r="U216" s="34">
        <v>846.451386</v>
      </c>
      <c r="V216" s="35">
        <v>1470.9066536999999</v>
      </c>
      <c r="W216" s="36">
        <v>12403</v>
      </c>
      <c r="X216" s="37">
        <f t="shared" si="45"/>
        <v>1</v>
      </c>
      <c r="Y216" s="37">
        <f t="shared" si="46"/>
        <v>1</v>
      </c>
      <c r="Z216" s="37" t="str">
        <f t="shared" si="47"/>
        <v>ELIGIBLE</v>
      </c>
      <c r="AA216" s="37" t="str">
        <f t="shared" si="48"/>
        <v>OKAY</v>
      </c>
      <c r="AB216" s="37">
        <f t="shared" si="49"/>
        <v>1</v>
      </c>
      <c r="AC216" s="37">
        <f t="shared" si="50"/>
        <v>1</v>
      </c>
      <c r="AD216" s="37" t="str">
        <f t="shared" si="51"/>
        <v>CHECK</v>
      </c>
      <c r="AE216" s="37" t="str">
        <f t="shared" si="52"/>
        <v>SRSA</v>
      </c>
      <c r="AF216" s="37">
        <f t="shared" si="53"/>
        <v>0</v>
      </c>
      <c r="AG216" s="37">
        <f t="shared" si="54"/>
        <v>0</v>
      </c>
      <c r="AH216" s="28">
        <f t="shared" si="55"/>
        <v>0</v>
      </c>
      <c r="AI216" s="28">
        <f t="shared" si="56"/>
        <v>0</v>
      </c>
      <c r="AJ216" s="28">
        <f t="shared" si="57"/>
        <v>0</v>
      </c>
    </row>
    <row r="217" spans="1:36" s="28" customFormat="1" ht="12.75">
      <c r="A217" s="27">
        <v>505070</v>
      </c>
      <c r="B217" s="26">
        <v>5501000</v>
      </c>
      <c r="C217" s="26" t="s">
        <v>219</v>
      </c>
      <c r="D217" s="28" t="s">
        <v>218</v>
      </c>
      <c r="E217" s="28" t="s">
        <v>219</v>
      </c>
      <c r="F217" s="28">
        <v>71940</v>
      </c>
      <c r="G217" s="28">
        <v>8</v>
      </c>
      <c r="H217" s="28">
        <v>8703792214</v>
      </c>
      <c r="I217" s="29">
        <v>7</v>
      </c>
      <c r="J217" s="29" t="s">
        <v>1</v>
      </c>
      <c r="K217" s="30" t="s">
        <v>700</v>
      </c>
      <c r="L217" s="42">
        <v>372.18</v>
      </c>
      <c r="M217" s="30" t="s">
        <v>700</v>
      </c>
      <c r="N217" s="31" t="s">
        <v>701</v>
      </c>
      <c r="O217" s="31"/>
      <c r="P217" s="32">
        <v>18.67612293144208</v>
      </c>
      <c r="Q217" s="29" t="str">
        <f t="shared" si="58"/>
        <v>NO</v>
      </c>
      <c r="R217" s="29" t="s">
        <v>1</v>
      </c>
      <c r="S217" s="31" t="s">
        <v>702</v>
      </c>
      <c r="T217" s="33">
        <v>2713</v>
      </c>
      <c r="U217" s="34">
        <v>1670.270382</v>
      </c>
      <c r="V217" s="35">
        <v>2902.3077819</v>
      </c>
      <c r="W217" s="36">
        <v>11484</v>
      </c>
      <c r="X217" s="37">
        <f t="shared" si="45"/>
        <v>1</v>
      </c>
      <c r="Y217" s="37">
        <f t="shared" si="46"/>
        <v>1</v>
      </c>
      <c r="Z217" s="37" t="str">
        <f t="shared" si="47"/>
        <v>ELIGIBLE</v>
      </c>
      <c r="AA217" s="37" t="str">
        <f t="shared" si="48"/>
        <v>OKAY</v>
      </c>
      <c r="AB217" s="37">
        <f t="shared" si="49"/>
        <v>0</v>
      </c>
      <c r="AC217" s="37">
        <f t="shared" si="50"/>
        <v>1</v>
      </c>
      <c r="AD217" s="37">
        <f t="shared" si="51"/>
        <v>0</v>
      </c>
      <c r="AE217" s="37">
        <f t="shared" si="52"/>
        <v>0</v>
      </c>
      <c r="AF217" s="37">
        <f t="shared" si="53"/>
        <v>0</v>
      </c>
      <c r="AG217" s="37">
        <f t="shared" si="54"/>
        <v>0</v>
      </c>
      <c r="AH217" s="28">
        <f t="shared" si="55"/>
        <v>0</v>
      </c>
      <c r="AI217" s="28">
        <f t="shared" si="56"/>
        <v>0</v>
      </c>
      <c r="AJ217" s="28">
        <f t="shared" si="57"/>
        <v>0</v>
      </c>
    </row>
    <row r="218" spans="1:36" s="28" customFormat="1" ht="12.75">
      <c r="A218" s="27">
        <v>506690</v>
      </c>
      <c r="B218" s="26">
        <v>5502000</v>
      </c>
      <c r="C218" s="26" t="s">
        <v>642</v>
      </c>
      <c r="D218" s="28" t="s">
        <v>286</v>
      </c>
      <c r="E218" s="28" t="s">
        <v>287</v>
      </c>
      <c r="F218" s="28">
        <v>71921</v>
      </c>
      <c r="G218" s="28">
        <v>8562</v>
      </c>
      <c r="H218" s="28">
        <v>8703562912</v>
      </c>
      <c r="I218" s="29">
        <v>7</v>
      </c>
      <c r="J218" s="29" t="s">
        <v>1</v>
      </c>
      <c r="K218" s="30" t="s">
        <v>700</v>
      </c>
      <c r="L218" s="42">
        <v>917</v>
      </c>
      <c r="M218" s="30" t="s">
        <v>702</v>
      </c>
      <c r="N218" s="31" t="s">
        <v>702</v>
      </c>
      <c r="O218" s="31"/>
      <c r="P218" s="32">
        <v>27.486910994764397</v>
      </c>
      <c r="Q218" s="29" t="str">
        <f t="shared" si="58"/>
        <v>YES</v>
      </c>
      <c r="R218" s="29" t="s">
        <v>1</v>
      </c>
      <c r="S218" s="31" t="s">
        <v>701</v>
      </c>
      <c r="T218" s="33">
        <v>6834</v>
      </c>
      <c r="U218" s="34">
        <v>4399.736616</v>
      </c>
      <c r="V218" s="35">
        <v>5930.2741571999995</v>
      </c>
      <c r="W218" s="36">
        <v>30467</v>
      </c>
      <c r="X218" s="37">
        <f t="shared" si="45"/>
        <v>1</v>
      </c>
      <c r="Y218" s="37">
        <f t="shared" si="46"/>
        <v>0</v>
      </c>
      <c r="Z218" s="37">
        <f t="shared" si="47"/>
        <v>0</v>
      </c>
      <c r="AA218" s="37">
        <f t="shared" si="48"/>
        <v>0</v>
      </c>
      <c r="AB218" s="37">
        <f t="shared" si="49"/>
        <v>1</v>
      </c>
      <c r="AC218" s="37">
        <f t="shared" si="50"/>
        <v>1</v>
      </c>
      <c r="AD218" s="37" t="str">
        <f t="shared" si="51"/>
        <v>CHECK</v>
      </c>
      <c r="AE218" s="37">
        <f t="shared" si="52"/>
        <v>0</v>
      </c>
      <c r="AF218" s="37" t="str">
        <f t="shared" si="53"/>
        <v>RLISP</v>
      </c>
      <c r="AG218" s="37">
        <f t="shared" si="54"/>
        <v>0</v>
      </c>
      <c r="AH218" s="28">
        <f t="shared" si="55"/>
        <v>0</v>
      </c>
      <c r="AI218" s="28">
        <f t="shared" si="56"/>
        <v>0</v>
      </c>
      <c r="AJ218" s="28">
        <f t="shared" si="57"/>
        <v>0</v>
      </c>
    </row>
    <row r="219" spans="1:36" s="28" customFormat="1" ht="12.75">
      <c r="A219" s="27">
        <v>508490</v>
      </c>
      <c r="B219" s="26">
        <v>5503000</v>
      </c>
      <c r="C219" s="26" t="s">
        <v>365</v>
      </c>
      <c r="D219" s="28" t="s">
        <v>348</v>
      </c>
      <c r="E219" s="28" t="s">
        <v>365</v>
      </c>
      <c r="F219" s="28">
        <v>71950</v>
      </c>
      <c r="G219" s="28">
        <v>9</v>
      </c>
      <c r="H219" s="28">
        <v>8703984212</v>
      </c>
      <c r="I219" s="29">
        <v>7</v>
      </c>
      <c r="J219" s="29" t="s">
        <v>1</v>
      </c>
      <c r="K219" s="30" t="s">
        <v>700</v>
      </c>
      <c r="L219" s="42">
        <v>366.48</v>
      </c>
      <c r="M219" s="30" t="s">
        <v>700</v>
      </c>
      <c r="N219" s="31" t="s">
        <v>701</v>
      </c>
      <c r="O219" s="31"/>
      <c r="P219" s="32">
        <v>27.852998065764023</v>
      </c>
      <c r="Q219" s="29" t="str">
        <f t="shared" si="58"/>
        <v>YES</v>
      </c>
      <c r="R219" s="29" t="s">
        <v>1</v>
      </c>
      <c r="S219" s="31" t="s">
        <v>702</v>
      </c>
      <c r="T219" s="33">
        <v>2777</v>
      </c>
      <c r="U219" s="34">
        <v>1837.750068</v>
      </c>
      <c r="V219" s="35">
        <v>2477.0486706</v>
      </c>
      <c r="W219" s="36">
        <v>19119</v>
      </c>
      <c r="X219" s="37">
        <f t="shared" si="45"/>
        <v>1</v>
      </c>
      <c r="Y219" s="37">
        <f t="shared" si="46"/>
        <v>1</v>
      </c>
      <c r="Z219" s="37" t="str">
        <f t="shared" si="47"/>
        <v>ELIGIBLE</v>
      </c>
      <c r="AA219" s="37" t="str">
        <f t="shared" si="48"/>
        <v>OKAY</v>
      </c>
      <c r="AB219" s="37">
        <f t="shared" si="49"/>
        <v>1</v>
      </c>
      <c r="AC219" s="37">
        <f t="shared" si="50"/>
        <v>1</v>
      </c>
      <c r="AD219" s="37" t="str">
        <f t="shared" si="51"/>
        <v>CHECK</v>
      </c>
      <c r="AE219" s="37" t="str">
        <f t="shared" si="52"/>
        <v>SRSA</v>
      </c>
      <c r="AF219" s="37">
        <f t="shared" si="53"/>
        <v>0</v>
      </c>
      <c r="AG219" s="37">
        <f t="shared" si="54"/>
        <v>0</v>
      </c>
      <c r="AH219" s="28">
        <f t="shared" si="55"/>
        <v>0</v>
      </c>
      <c r="AI219" s="28">
        <f t="shared" si="56"/>
        <v>0</v>
      </c>
      <c r="AJ219" s="28">
        <f t="shared" si="57"/>
        <v>0</v>
      </c>
    </row>
    <row r="220" spans="1:36" s="28" customFormat="1" ht="12.75">
      <c r="A220" s="27">
        <v>510320</v>
      </c>
      <c r="B220" s="26">
        <v>5504000</v>
      </c>
      <c r="C220" s="26" t="s">
        <v>443</v>
      </c>
      <c r="D220" s="28" t="s">
        <v>442</v>
      </c>
      <c r="E220" s="28" t="s">
        <v>443</v>
      </c>
      <c r="F220" s="28">
        <v>71958</v>
      </c>
      <c r="G220" s="28">
        <v>339</v>
      </c>
      <c r="H220" s="28">
        <v>8702852201</v>
      </c>
      <c r="I220" s="29">
        <v>7</v>
      </c>
      <c r="J220" s="29" t="s">
        <v>1</v>
      </c>
      <c r="K220" s="30" t="s">
        <v>700</v>
      </c>
      <c r="L220" s="42">
        <v>478.56</v>
      </c>
      <c r="M220" s="30" t="s">
        <v>700</v>
      </c>
      <c r="N220" s="31" t="s">
        <v>701</v>
      </c>
      <c r="O220" s="31"/>
      <c r="P220" s="32">
        <v>19.689922480620154</v>
      </c>
      <c r="Q220" s="29" t="str">
        <f t="shared" si="58"/>
        <v>NO</v>
      </c>
      <c r="R220" s="29" t="s">
        <v>1</v>
      </c>
      <c r="S220" s="31" t="s">
        <v>702</v>
      </c>
      <c r="T220" s="33">
        <v>3628</v>
      </c>
      <c r="U220" s="34">
        <v>2498.615856</v>
      </c>
      <c r="V220" s="35">
        <v>3367.8100151999997</v>
      </c>
      <c r="W220" s="36">
        <v>18181</v>
      </c>
      <c r="X220" s="37">
        <f t="shared" si="45"/>
        <v>1</v>
      </c>
      <c r="Y220" s="37">
        <f t="shared" si="46"/>
        <v>1</v>
      </c>
      <c r="Z220" s="37" t="str">
        <f t="shared" si="47"/>
        <v>ELIGIBLE</v>
      </c>
      <c r="AA220" s="37" t="str">
        <f t="shared" si="48"/>
        <v>OKAY</v>
      </c>
      <c r="AB220" s="37">
        <f t="shared" si="49"/>
        <v>0</v>
      </c>
      <c r="AC220" s="37">
        <f t="shared" si="50"/>
        <v>1</v>
      </c>
      <c r="AD220" s="37">
        <f t="shared" si="51"/>
        <v>0</v>
      </c>
      <c r="AE220" s="37">
        <f t="shared" si="52"/>
        <v>0</v>
      </c>
      <c r="AF220" s="37">
        <f t="shared" si="53"/>
        <v>0</v>
      </c>
      <c r="AG220" s="37">
        <f t="shared" si="54"/>
        <v>0</v>
      </c>
      <c r="AH220" s="28">
        <f t="shared" si="55"/>
        <v>0</v>
      </c>
      <c r="AI220" s="28">
        <f t="shared" si="56"/>
        <v>0</v>
      </c>
      <c r="AJ220" s="28">
        <f t="shared" si="57"/>
        <v>0</v>
      </c>
    </row>
    <row r="221" spans="1:36" s="28" customFormat="1" ht="12.75">
      <c r="A221" s="27">
        <v>507350</v>
      </c>
      <c r="B221" s="26">
        <v>5602000</v>
      </c>
      <c r="C221" s="26" t="s">
        <v>313</v>
      </c>
      <c r="D221" s="28" t="s">
        <v>312</v>
      </c>
      <c r="E221" s="28" t="s">
        <v>313</v>
      </c>
      <c r="F221" s="28">
        <v>72432</v>
      </c>
      <c r="G221" s="28">
        <v>47</v>
      </c>
      <c r="H221" s="28">
        <v>8705782416</v>
      </c>
      <c r="I221" s="29">
        <v>7</v>
      </c>
      <c r="J221" s="29" t="s">
        <v>1</v>
      </c>
      <c r="K221" s="30" t="s">
        <v>700</v>
      </c>
      <c r="L221" s="42">
        <v>1002.26</v>
      </c>
      <c r="M221" s="30" t="s">
        <v>702</v>
      </c>
      <c r="N221" s="31" t="s">
        <v>702</v>
      </c>
      <c r="O221" s="31"/>
      <c r="P221" s="32">
        <v>25.267665952890795</v>
      </c>
      <c r="Q221" s="29" t="str">
        <f t="shared" si="58"/>
        <v>YES</v>
      </c>
      <c r="R221" s="29" t="s">
        <v>1</v>
      </c>
      <c r="S221" s="31" t="s">
        <v>701</v>
      </c>
      <c r="T221" s="33">
        <v>8031</v>
      </c>
      <c r="U221" s="34">
        <v>4870.490328</v>
      </c>
      <c r="V221" s="35">
        <v>8463.7890876</v>
      </c>
      <c r="W221" s="36">
        <v>34128</v>
      </c>
      <c r="X221" s="37">
        <f t="shared" si="45"/>
        <v>1</v>
      </c>
      <c r="Y221" s="37">
        <f t="shared" si="46"/>
        <v>0</v>
      </c>
      <c r="Z221" s="37">
        <f t="shared" si="47"/>
        <v>0</v>
      </c>
      <c r="AA221" s="37">
        <f t="shared" si="48"/>
        <v>0</v>
      </c>
      <c r="AB221" s="37">
        <f t="shared" si="49"/>
        <v>1</v>
      </c>
      <c r="AC221" s="37">
        <f t="shared" si="50"/>
        <v>1</v>
      </c>
      <c r="AD221" s="37" t="str">
        <f t="shared" si="51"/>
        <v>CHECK</v>
      </c>
      <c r="AE221" s="37">
        <f t="shared" si="52"/>
        <v>0</v>
      </c>
      <c r="AF221" s="37" t="str">
        <f t="shared" si="53"/>
        <v>RLISP</v>
      </c>
      <c r="AG221" s="37">
        <f t="shared" si="54"/>
        <v>0</v>
      </c>
      <c r="AH221" s="28">
        <f t="shared" si="55"/>
        <v>0</v>
      </c>
      <c r="AI221" s="28">
        <f t="shared" si="56"/>
        <v>0</v>
      </c>
      <c r="AJ221" s="28">
        <f t="shared" si="57"/>
        <v>0</v>
      </c>
    </row>
    <row r="222" spans="1:36" s="28" customFormat="1" ht="12.75">
      <c r="A222" s="27">
        <v>509420</v>
      </c>
      <c r="B222" s="26">
        <v>5604000</v>
      </c>
      <c r="C222" s="26" t="s">
        <v>402</v>
      </c>
      <c r="D222" s="28" t="s">
        <v>401</v>
      </c>
      <c r="E222" s="28" t="s">
        <v>402</v>
      </c>
      <c r="F222" s="28">
        <v>72365</v>
      </c>
      <c r="G222" s="28">
        <v>2241</v>
      </c>
      <c r="H222" s="28">
        <v>8703582913</v>
      </c>
      <c r="I222" s="29">
        <v>6</v>
      </c>
      <c r="J222" s="29" t="s">
        <v>0</v>
      </c>
      <c r="K222" s="30"/>
      <c r="L222" s="42">
        <v>710</v>
      </c>
      <c r="M222" s="30" t="s">
        <v>702</v>
      </c>
      <c r="N222" s="31" t="s">
        <v>702</v>
      </c>
      <c r="O222" s="31"/>
      <c r="P222" s="32">
        <v>42.35423542354235</v>
      </c>
      <c r="Q222" s="29" t="str">
        <f t="shared" si="58"/>
        <v>YES</v>
      </c>
      <c r="R222" s="29" t="s">
        <v>1</v>
      </c>
      <c r="S222" s="31" t="s">
        <v>701</v>
      </c>
      <c r="T222" s="33">
        <v>6060</v>
      </c>
      <c r="U222" s="34">
        <v>3281.69655</v>
      </c>
      <c r="V222" s="35">
        <v>5703.3011975</v>
      </c>
      <c r="W222" s="36">
        <v>48663</v>
      </c>
      <c r="X222" s="37">
        <f t="shared" si="45"/>
        <v>0</v>
      </c>
      <c r="Y222" s="37">
        <f t="shared" si="46"/>
        <v>0</v>
      </c>
      <c r="Z222" s="37">
        <f t="shared" si="47"/>
        <v>0</v>
      </c>
      <c r="AA222" s="37">
        <f t="shared" si="48"/>
        <v>0</v>
      </c>
      <c r="AB222" s="37">
        <f t="shared" si="49"/>
        <v>1</v>
      </c>
      <c r="AC222" s="37">
        <f t="shared" si="50"/>
        <v>1</v>
      </c>
      <c r="AD222" s="37" t="str">
        <f t="shared" si="51"/>
        <v>CHECK</v>
      </c>
      <c r="AE222" s="37">
        <f t="shared" si="52"/>
        <v>0</v>
      </c>
      <c r="AF222" s="37" t="str">
        <f t="shared" si="53"/>
        <v>RLISP</v>
      </c>
      <c r="AG222" s="37">
        <f t="shared" si="54"/>
        <v>0</v>
      </c>
      <c r="AH222" s="28">
        <f t="shared" si="55"/>
        <v>0</v>
      </c>
      <c r="AI222" s="28">
        <f t="shared" si="56"/>
        <v>0</v>
      </c>
      <c r="AJ222" s="28">
        <f t="shared" si="57"/>
        <v>0</v>
      </c>
    </row>
    <row r="223" spans="1:36" s="28" customFormat="1" ht="12.75">
      <c r="A223" s="27">
        <v>500047</v>
      </c>
      <c r="B223" s="26">
        <v>5605000</v>
      </c>
      <c r="C223" s="26" t="s">
        <v>79</v>
      </c>
      <c r="D223" s="28" t="s">
        <v>78</v>
      </c>
      <c r="E223" s="28" t="s">
        <v>79</v>
      </c>
      <c r="F223" s="28">
        <v>72472</v>
      </c>
      <c r="G223" s="28">
        <v>2700</v>
      </c>
      <c r="H223" s="28">
        <v>8704836444</v>
      </c>
      <c r="I223" s="29" t="s">
        <v>2</v>
      </c>
      <c r="J223" s="29" t="s">
        <v>0</v>
      </c>
      <c r="K223" s="30"/>
      <c r="L223" s="42">
        <v>1579.16</v>
      </c>
      <c r="M223" s="30" t="s">
        <v>702</v>
      </c>
      <c r="N223" s="31" t="s">
        <v>702</v>
      </c>
      <c r="O223" s="31"/>
      <c r="P223" s="32">
        <v>23.076923076923077</v>
      </c>
      <c r="Q223" s="29" t="str">
        <f t="shared" si="58"/>
        <v>YES</v>
      </c>
      <c r="R223" s="29" t="s">
        <v>1</v>
      </c>
      <c r="S223" s="31" t="s">
        <v>701</v>
      </c>
      <c r="T223" s="33">
        <v>12890</v>
      </c>
      <c r="U223" s="34">
        <v>7667.853732</v>
      </c>
      <c r="V223" s="35">
        <v>13718.3272944</v>
      </c>
      <c r="W223" s="36">
        <v>56165</v>
      </c>
      <c r="X223" s="37">
        <f t="shared" si="45"/>
        <v>0</v>
      </c>
      <c r="Y223" s="37">
        <f t="shared" si="46"/>
        <v>0</v>
      </c>
      <c r="Z223" s="37">
        <f t="shared" si="47"/>
        <v>0</v>
      </c>
      <c r="AA223" s="37">
        <f t="shared" si="48"/>
        <v>0</v>
      </c>
      <c r="AB223" s="37">
        <f t="shared" si="49"/>
        <v>1</v>
      </c>
      <c r="AC223" s="37">
        <f t="shared" si="50"/>
        <v>1</v>
      </c>
      <c r="AD223" s="37" t="str">
        <f t="shared" si="51"/>
        <v>CHECK</v>
      </c>
      <c r="AE223" s="37">
        <f t="shared" si="52"/>
        <v>0</v>
      </c>
      <c r="AF223" s="37" t="str">
        <f t="shared" si="53"/>
        <v>RLISP</v>
      </c>
      <c r="AG223" s="37">
        <f t="shared" si="54"/>
        <v>0</v>
      </c>
      <c r="AH223" s="28">
        <f t="shared" si="55"/>
        <v>0</v>
      </c>
      <c r="AI223" s="28">
        <f t="shared" si="56"/>
        <v>0</v>
      </c>
      <c r="AJ223" s="28">
        <f t="shared" si="57"/>
        <v>0</v>
      </c>
    </row>
    <row r="224" spans="1:36" s="28" customFormat="1" ht="12.75">
      <c r="A224" s="27">
        <v>513950</v>
      </c>
      <c r="B224" s="26">
        <v>5607000</v>
      </c>
      <c r="C224" s="26" t="s">
        <v>584</v>
      </c>
      <c r="D224" s="28" t="s">
        <v>583</v>
      </c>
      <c r="E224" s="28" t="s">
        <v>584</v>
      </c>
      <c r="F224" s="28">
        <v>72479</v>
      </c>
      <c r="G224" s="28">
        <v>408</v>
      </c>
      <c r="H224" s="28">
        <v>5016842253</v>
      </c>
      <c r="I224" s="29">
        <v>7</v>
      </c>
      <c r="J224" s="29" t="s">
        <v>1</v>
      </c>
      <c r="K224" s="30" t="s">
        <v>700</v>
      </c>
      <c r="L224" s="42">
        <v>365</v>
      </c>
      <c r="M224" s="30" t="s">
        <v>700</v>
      </c>
      <c r="N224" s="31" t="s">
        <v>701</v>
      </c>
      <c r="O224" s="31"/>
      <c r="P224" s="32">
        <v>18.30601092896175</v>
      </c>
      <c r="Q224" s="29" t="str">
        <f t="shared" si="58"/>
        <v>NO</v>
      </c>
      <c r="R224" s="29" t="s">
        <v>1</v>
      </c>
      <c r="S224" s="31" t="s">
        <v>702</v>
      </c>
      <c r="T224" s="33">
        <v>2801</v>
      </c>
      <c r="U224" s="34">
        <v>1846.803024</v>
      </c>
      <c r="V224" s="35">
        <v>2489.2508808</v>
      </c>
      <c r="W224" s="36">
        <v>10386</v>
      </c>
      <c r="X224" s="37">
        <f t="shared" si="45"/>
        <v>1</v>
      </c>
      <c r="Y224" s="37">
        <f t="shared" si="46"/>
        <v>1</v>
      </c>
      <c r="Z224" s="37" t="str">
        <f t="shared" si="47"/>
        <v>ELIGIBLE</v>
      </c>
      <c r="AA224" s="37" t="str">
        <f t="shared" si="48"/>
        <v>OKAY</v>
      </c>
      <c r="AB224" s="37">
        <f t="shared" si="49"/>
        <v>0</v>
      </c>
      <c r="AC224" s="37">
        <f t="shared" si="50"/>
        <v>1</v>
      </c>
      <c r="AD224" s="37">
        <f t="shared" si="51"/>
        <v>0</v>
      </c>
      <c r="AE224" s="37">
        <f t="shared" si="52"/>
        <v>0</v>
      </c>
      <c r="AF224" s="37">
        <f t="shared" si="53"/>
        <v>0</v>
      </c>
      <c r="AG224" s="37">
        <f t="shared" si="54"/>
        <v>0</v>
      </c>
      <c r="AH224" s="28">
        <f t="shared" si="55"/>
        <v>0</v>
      </c>
      <c r="AI224" s="28">
        <f t="shared" si="56"/>
        <v>0</v>
      </c>
      <c r="AJ224" s="28">
        <f t="shared" si="57"/>
        <v>0</v>
      </c>
    </row>
    <row r="225" spans="1:36" s="28" customFormat="1" ht="12.75">
      <c r="A225" s="27">
        <v>500048</v>
      </c>
      <c r="B225" s="26">
        <v>5608000</v>
      </c>
      <c r="C225" s="26" t="s">
        <v>615</v>
      </c>
      <c r="D225" s="28" t="s">
        <v>80</v>
      </c>
      <c r="E225" s="28" t="s">
        <v>81</v>
      </c>
      <c r="F225" s="28">
        <v>72354</v>
      </c>
      <c r="G225" s="28">
        <v>2424</v>
      </c>
      <c r="H225" s="28">
        <v>5014752472</v>
      </c>
      <c r="I225" s="29">
        <v>7</v>
      </c>
      <c r="J225" s="29" t="s">
        <v>1</v>
      </c>
      <c r="K225" s="30" t="s">
        <v>700</v>
      </c>
      <c r="L225" s="42">
        <v>792.72</v>
      </c>
      <c r="M225" s="30" t="s">
        <v>702</v>
      </c>
      <c r="N225" s="31" t="s">
        <v>702</v>
      </c>
      <c r="O225" s="31"/>
      <c r="P225" s="32">
        <v>35.507246376811594</v>
      </c>
      <c r="Q225" s="29" t="str">
        <f t="shared" si="58"/>
        <v>YES</v>
      </c>
      <c r="R225" s="29" t="s">
        <v>1</v>
      </c>
      <c r="S225" s="31" t="s">
        <v>701</v>
      </c>
      <c r="T225" s="33">
        <v>5834</v>
      </c>
      <c r="U225" s="34">
        <v>3756.97674</v>
      </c>
      <c r="V225" s="35">
        <v>5063.917233</v>
      </c>
      <c r="W225" s="36">
        <v>39042</v>
      </c>
      <c r="X225" s="37">
        <f t="shared" si="45"/>
        <v>1</v>
      </c>
      <c r="Y225" s="37">
        <f t="shared" si="46"/>
        <v>0</v>
      </c>
      <c r="Z225" s="37">
        <f t="shared" si="47"/>
        <v>0</v>
      </c>
      <c r="AA225" s="37">
        <f t="shared" si="48"/>
        <v>0</v>
      </c>
      <c r="AB225" s="37">
        <f t="shared" si="49"/>
        <v>1</v>
      </c>
      <c r="AC225" s="37">
        <f t="shared" si="50"/>
        <v>1</v>
      </c>
      <c r="AD225" s="37" t="str">
        <f t="shared" si="51"/>
        <v>CHECK</v>
      </c>
      <c r="AE225" s="37">
        <f t="shared" si="52"/>
        <v>0</v>
      </c>
      <c r="AF225" s="37" t="str">
        <f t="shared" si="53"/>
        <v>RLISP</v>
      </c>
      <c r="AG225" s="37">
        <f t="shared" si="54"/>
        <v>0</v>
      </c>
      <c r="AH225" s="28">
        <f t="shared" si="55"/>
        <v>0</v>
      </c>
      <c r="AI225" s="28">
        <f t="shared" si="56"/>
        <v>0</v>
      </c>
      <c r="AJ225" s="28">
        <f t="shared" si="57"/>
        <v>0</v>
      </c>
    </row>
    <row r="226" spans="1:36" s="28" customFormat="1" ht="12.75">
      <c r="A226" s="27">
        <v>502220</v>
      </c>
      <c r="B226" s="26">
        <v>5701000</v>
      </c>
      <c r="C226" s="26" t="s">
        <v>617</v>
      </c>
      <c r="D226" s="28" t="s">
        <v>86</v>
      </c>
      <c r="E226" s="28" t="s">
        <v>87</v>
      </c>
      <c r="F226" s="28">
        <v>71953</v>
      </c>
      <c r="G226" s="28">
        <v>8590</v>
      </c>
      <c r="H226" s="28">
        <v>5013942348</v>
      </c>
      <c r="I226" s="29">
        <v>6</v>
      </c>
      <c r="J226" s="29" t="s">
        <v>0</v>
      </c>
      <c r="K226" s="30"/>
      <c r="L226" s="42">
        <v>421.18</v>
      </c>
      <c r="M226" s="30" t="s">
        <v>700</v>
      </c>
      <c r="N226" s="31" t="s">
        <v>702</v>
      </c>
      <c r="O226" s="31"/>
      <c r="P226" s="32">
        <v>31.77777777777778</v>
      </c>
      <c r="Q226" s="29" t="str">
        <f t="shared" si="58"/>
        <v>YES</v>
      </c>
      <c r="R226" s="29" t="s">
        <v>1</v>
      </c>
      <c r="S226" s="31" t="s">
        <v>702</v>
      </c>
      <c r="T226" s="33">
        <v>3741</v>
      </c>
      <c r="U226" s="34">
        <v>2036.9151</v>
      </c>
      <c r="V226" s="35">
        <v>3539.497295</v>
      </c>
      <c r="W226" s="36">
        <v>19305</v>
      </c>
      <c r="X226" s="37">
        <f t="shared" si="45"/>
        <v>0</v>
      </c>
      <c r="Y226" s="37">
        <f t="shared" si="46"/>
        <v>1</v>
      </c>
      <c r="Z226" s="37">
        <f t="shared" si="47"/>
        <v>0</v>
      </c>
      <c r="AA226" s="37">
        <f t="shared" si="48"/>
        <v>0</v>
      </c>
      <c r="AB226" s="37">
        <f t="shared" si="49"/>
        <v>1</v>
      </c>
      <c r="AC226" s="37">
        <f t="shared" si="50"/>
        <v>1</v>
      </c>
      <c r="AD226" s="37" t="str">
        <f t="shared" si="51"/>
        <v>CHECK</v>
      </c>
      <c r="AE226" s="37">
        <f t="shared" si="52"/>
        <v>0</v>
      </c>
      <c r="AF226" s="37" t="str">
        <f t="shared" si="53"/>
        <v>RLISP</v>
      </c>
      <c r="AG226" s="37">
        <f t="shared" si="54"/>
        <v>0</v>
      </c>
      <c r="AH226" s="28">
        <f t="shared" si="55"/>
        <v>0</v>
      </c>
      <c r="AI226" s="28">
        <f t="shared" si="56"/>
        <v>0</v>
      </c>
      <c r="AJ226" s="28">
        <f t="shared" si="57"/>
        <v>0</v>
      </c>
    </row>
    <row r="227" spans="1:36" s="28" customFormat="1" ht="12.75">
      <c r="A227" s="27">
        <v>507470</v>
      </c>
      <c r="B227" s="26">
        <v>5702000</v>
      </c>
      <c r="C227" s="26" t="s">
        <v>319</v>
      </c>
      <c r="D227" s="28" t="s">
        <v>318</v>
      </c>
      <c r="E227" s="28" t="s">
        <v>319</v>
      </c>
      <c r="F227" s="28">
        <v>71945</v>
      </c>
      <c r="G227" s="28">
        <v>130</v>
      </c>
      <c r="H227" s="28">
        <v>8703896164</v>
      </c>
      <c r="I227" s="29">
        <v>7</v>
      </c>
      <c r="J227" s="29" t="s">
        <v>1</v>
      </c>
      <c r="K227" s="30" t="s">
        <v>700</v>
      </c>
      <c r="L227" s="42">
        <v>315.71</v>
      </c>
      <c r="M227" s="30" t="s">
        <v>700</v>
      </c>
      <c r="N227" s="31" t="s">
        <v>701</v>
      </c>
      <c r="O227" s="31"/>
      <c r="P227" s="32">
        <v>23.404255319148938</v>
      </c>
      <c r="Q227" s="29" t="str">
        <f t="shared" si="58"/>
        <v>YES</v>
      </c>
      <c r="R227" s="29" t="s">
        <v>1</v>
      </c>
      <c r="S227" s="31" t="s">
        <v>702</v>
      </c>
      <c r="T227" s="33">
        <v>2490</v>
      </c>
      <c r="U227" s="34">
        <v>1430.367048</v>
      </c>
      <c r="V227" s="35">
        <v>2509.2525269</v>
      </c>
      <c r="W227" s="36">
        <v>12166</v>
      </c>
      <c r="X227" s="37">
        <f t="shared" si="45"/>
        <v>1</v>
      </c>
      <c r="Y227" s="37">
        <f t="shared" si="46"/>
        <v>1</v>
      </c>
      <c r="Z227" s="37" t="str">
        <f t="shared" si="47"/>
        <v>ELIGIBLE</v>
      </c>
      <c r="AA227" s="37" t="str">
        <f t="shared" si="48"/>
        <v>OKAY</v>
      </c>
      <c r="AB227" s="37">
        <f t="shared" si="49"/>
        <v>1</v>
      </c>
      <c r="AC227" s="37">
        <f t="shared" si="50"/>
        <v>1</v>
      </c>
      <c r="AD227" s="37" t="str">
        <f t="shared" si="51"/>
        <v>CHECK</v>
      </c>
      <c r="AE227" s="37" t="str">
        <f t="shared" si="52"/>
        <v>SRSA</v>
      </c>
      <c r="AF227" s="37">
        <f t="shared" si="53"/>
        <v>0</v>
      </c>
      <c r="AG227" s="37">
        <f t="shared" si="54"/>
        <v>0</v>
      </c>
      <c r="AH227" s="28">
        <f t="shared" si="55"/>
        <v>0</v>
      </c>
      <c r="AI227" s="28">
        <f t="shared" si="56"/>
        <v>0</v>
      </c>
      <c r="AJ227" s="28">
        <f t="shared" si="57"/>
        <v>0</v>
      </c>
    </row>
    <row r="228" spans="1:36" s="28" customFormat="1" ht="12.75">
      <c r="A228" s="27">
        <v>509750</v>
      </c>
      <c r="B228" s="26">
        <v>5703000</v>
      </c>
      <c r="C228" s="26" t="s">
        <v>87</v>
      </c>
      <c r="D228" s="28" t="s">
        <v>421</v>
      </c>
      <c r="E228" s="28" t="s">
        <v>87</v>
      </c>
      <c r="F228" s="28">
        <v>71953</v>
      </c>
      <c r="G228" s="28">
        <v>2332</v>
      </c>
      <c r="H228" s="28">
        <v>5013941710</v>
      </c>
      <c r="I228" s="29">
        <v>6</v>
      </c>
      <c r="J228" s="29" t="s">
        <v>0</v>
      </c>
      <c r="K228" s="30"/>
      <c r="L228" s="42">
        <v>1761.93</v>
      </c>
      <c r="M228" s="30" t="s">
        <v>702</v>
      </c>
      <c r="N228" s="31" t="s">
        <v>702</v>
      </c>
      <c r="O228" s="31"/>
      <c r="P228" s="32">
        <v>29.382219989954795</v>
      </c>
      <c r="Q228" s="29" t="str">
        <f t="shared" si="58"/>
        <v>YES</v>
      </c>
      <c r="R228" s="29" t="s">
        <v>1</v>
      </c>
      <c r="S228" s="31" t="s">
        <v>701</v>
      </c>
      <c r="T228" s="33">
        <v>12412</v>
      </c>
      <c r="U228" s="34">
        <v>8269.875306</v>
      </c>
      <c r="V228" s="35">
        <v>11256.5389095</v>
      </c>
      <c r="W228" s="36">
        <v>79001</v>
      </c>
      <c r="X228" s="37">
        <f t="shared" si="45"/>
        <v>0</v>
      </c>
      <c r="Y228" s="37">
        <f t="shared" si="46"/>
        <v>0</v>
      </c>
      <c r="Z228" s="37">
        <f t="shared" si="47"/>
        <v>0</v>
      </c>
      <c r="AA228" s="37">
        <f t="shared" si="48"/>
        <v>0</v>
      </c>
      <c r="AB228" s="37">
        <f t="shared" si="49"/>
        <v>1</v>
      </c>
      <c r="AC228" s="37">
        <f t="shared" si="50"/>
        <v>1</v>
      </c>
      <c r="AD228" s="37" t="str">
        <f t="shared" si="51"/>
        <v>CHECK</v>
      </c>
      <c r="AE228" s="37">
        <f t="shared" si="52"/>
        <v>0</v>
      </c>
      <c r="AF228" s="37" t="str">
        <f t="shared" si="53"/>
        <v>RLISP</v>
      </c>
      <c r="AG228" s="37">
        <f t="shared" si="54"/>
        <v>0</v>
      </c>
      <c r="AH228" s="28">
        <f t="shared" si="55"/>
        <v>0</v>
      </c>
      <c r="AI228" s="28">
        <f t="shared" si="56"/>
        <v>0</v>
      </c>
      <c r="AJ228" s="28">
        <f t="shared" si="57"/>
        <v>0</v>
      </c>
    </row>
    <row r="229" spans="1:36" s="28" customFormat="1" ht="12.75">
      <c r="A229" s="27">
        <v>513440</v>
      </c>
      <c r="B229" s="26">
        <v>5704000</v>
      </c>
      <c r="C229" s="26" t="s">
        <v>680</v>
      </c>
      <c r="D229" s="28" t="s">
        <v>540</v>
      </c>
      <c r="E229" s="28" t="s">
        <v>569</v>
      </c>
      <c r="F229" s="28">
        <v>71937</v>
      </c>
      <c r="G229" s="28">
        <v>69</v>
      </c>
      <c r="H229" s="28">
        <v>8703872744</v>
      </c>
      <c r="I229" s="29">
        <v>7</v>
      </c>
      <c r="J229" s="29" t="s">
        <v>1</v>
      </c>
      <c r="K229" s="30" t="s">
        <v>700</v>
      </c>
      <c r="L229" s="42">
        <v>369.28</v>
      </c>
      <c r="M229" s="30" t="s">
        <v>700</v>
      </c>
      <c r="N229" s="31" t="s">
        <v>701</v>
      </c>
      <c r="O229" s="31"/>
      <c r="P229" s="32">
        <v>22.7765726681128</v>
      </c>
      <c r="Q229" s="29" t="str">
        <f t="shared" si="58"/>
        <v>YES</v>
      </c>
      <c r="R229" s="29" t="s">
        <v>1</v>
      </c>
      <c r="S229" s="31" t="s">
        <v>702</v>
      </c>
      <c r="T229" s="33">
        <v>3392</v>
      </c>
      <c r="U229" s="34">
        <v>1941.859062</v>
      </c>
      <c r="V229" s="35">
        <v>3374.3740878999997</v>
      </c>
      <c r="W229" s="36">
        <v>14845</v>
      </c>
      <c r="X229" s="37">
        <f t="shared" si="45"/>
        <v>1</v>
      </c>
      <c r="Y229" s="37">
        <f t="shared" si="46"/>
        <v>1</v>
      </c>
      <c r="Z229" s="37" t="str">
        <f t="shared" si="47"/>
        <v>ELIGIBLE</v>
      </c>
      <c r="AA229" s="37" t="str">
        <f t="shared" si="48"/>
        <v>OKAY</v>
      </c>
      <c r="AB229" s="37">
        <f t="shared" si="49"/>
        <v>1</v>
      </c>
      <c r="AC229" s="37">
        <f t="shared" si="50"/>
        <v>1</v>
      </c>
      <c r="AD229" s="37" t="str">
        <f t="shared" si="51"/>
        <v>CHECK</v>
      </c>
      <c r="AE229" s="37" t="str">
        <f t="shared" si="52"/>
        <v>SRSA</v>
      </c>
      <c r="AF229" s="37">
        <f t="shared" si="53"/>
        <v>0</v>
      </c>
      <c r="AG229" s="37">
        <f t="shared" si="54"/>
        <v>0</v>
      </c>
      <c r="AH229" s="28">
        <f t="shared" si="55"/>
        <v>0</v>
      </c>
      <c r="AI229" s="28">
        <f t="shared" si="56"/>
        <v>0</v>
      </c>
      <c r="AJ229" s="28">
        <f t="shared" si="57"/>
        <v>0</v>
      </c>
    </row>
    <row r="230" spans="1:36" s="28" customFormat="1" ht="12.75">
      <c r="A230" s="27">
        <v>514160</v>
      </c>
      <c r="B230" s="26">
        <v>5705000</v>
      </c>
      <c r="C230" s="26" t="s">
        <v>596</v>
      </c>
      <c r="D230" s="28" t="s">
        <v>595</v>
      </c>
      <c r="E230" s="28" t="s">
        <v>596</v>
      </c>
      <c r="F230" s="28">
        <v>71973</v>
      </c>
      <c r="G230" s="28">
        <v>503</v>
      </c>
      <c r="H230" s="28">
        <v>8703857101</v>
      </c>
      <c r="I230" s="29">
        <v>7</v>
      </c>
      <c r="J230" s="29" t="s">
        <v>1</v>
      </c>
      <c r="K230" s="30" t="s">
        <v>700</v>
      </c>
      <c r="L230" s="42">
        <v>514.16</v>
      </c>
      <c r="M230" s="30" t="s">
        <v>700</v>
      </c>
      <c r="N230" s="31" t="s">
        <v>701</v>
      </c>
      <c r="O230" s="31"/>
      <c r="P230" s="32">
        <v>27.766990291262132</v>
      </c>
      <c r="Q230" s="29" t="str">
        <f t="shared" si="58"/>
        <v>YES</v>
      </c>
      <c r="R230" s="29" t="s">
        <v>1</v>
      </c>
      <c r="S230" s="31" t="s">
        <v>702</v>
      </c>
      <c r="T230" s="33">
        <v>4728</v>
      </c>
      <c r="U230" s="34">
        <v>2471.456988</v>
      </c>
      <c r="V230" s="35">
        <v>4428.9221713</v>
      </c>
      <c r="W230" s="36">
        <v>20074</v>
      </c>
      <c r="X230" s="37">
        <f t="shared" si="45"/>
        <v>1</v>
      </c>
      <c r="Y230" s="37">
        <f t="shared" si="46"/>
        <v>1</v>
      </c>
      <c r="Z230" s="37" t="str">
        <f t="shared" si="47"/>
        <v>ELIGIBLE</v>
      </c>
      <c r="AA230" s="37" t="str">
        <f t="shared" si="48"/>
        <v>OKAY</v>
      </c>
      <c r="AB230" s="37">
        <f t="shared" si="49"/>
        <v>1</v>
      </c>
      <c r="AC230" s="37">
        <f t="shared" si="50"/>
        <v>1</v>
      </c>
      <c r="AD230" s="37" t="str">
        <f t="shared" si="51"/>
        <v>CHECK</v>
      </c>
      <c r="AE230" s="37" t="str">
        <f t="shared" si="52"/>
        <v>SRSA</v>
      </c>
      <c r="AF230" s="37">
        <f t="shared" si="53"/>
        <v>0</v>
      </c>
      <c r="AG230" s="37">
        <f t="shared" si="54"/>
        <v>0</v>
      </c>
      <c r="AH230" s="28">
        <f t="shared" si="55"/>
        <v>0</v>
      </c>
      <c r="AI230" s="28">
        <f t="shared" si="56"/>
        <v>0</v>
      </c>
      <c r="AJ230" s="28">
        <f t="shared" si="57"/>
        <v>0</v>
      </c>
    </row>
    <row r="231" spans="1:36" s="28" customFormat="1" ht="12.75">
      <c r="A231" s="27">
        <v>502610</v>
      </c>
      <c r="B231" s="26">
        <v>5801000</v>
      </c>
      <c r="C231" s="26" t="s">
        <v>107</v>
      </c>
      <c r="D231" s="28" t="s">
        <v>106</v>
      </c>
      <c r="E231" s="28" t="s">
        <v>107</v>
      </c>
      <c r="F231" s="28">
        <v>72823</v>
      </c>
      <c r="G231" s="28">
        <v>4199</v>
      </c>
      <c r="H231" s="28">
        <v>5016417871</v>
      </c>
      <c r="I231" s="29">
        <v>6</v>
      </c>
      <c r="J231" s="29" t="s">
        <v>0</v>
      </c>
      <c r="K231" s="30"/>
      <c r="L231" s="42">
        <v>1092.4</v>
      </c>
      <c r="M231" s="30" t="s">
        <v>702</v>
      </c>
      <c r="N231" s="31" t="s">
        <v>702</v>
      </c>
      <c r="O231" s="31"/>
      <c r="P231" s="32">
        <v>25.13877874702617</v>
      </c>
      <c r="Q231" s="29" t="str">
        <f t="shared" si="58"/>
        <v>YES</v>
      </c>
      <c r="R231" s="29" t="s">
        <v>1</v>
      </c>
      <c r="S231" s="31" t="s">
        <v>701</v>
      </c>
      <c r="T231" s="33">
        <v>8043</v>
      </c>
      <c r="U231" s="34">
        <v>5345.770518</v>
      </c>
      <c r="V231" s="35">
        <v>7205.405123099999</v>
      </c>
      <c r="W231" s="36">
        <v>44042</v>
      </c>
      <c r="X231" s="37">
        <f t="shared" si="45"/>
        <v>0</v>
      </c>
      <c r="Y231" s="37">
        <f t="shared" si="46"/>
        <v>0</v>
      </c>
      <c r="Z231" s="37">
        <f t="shared" si="47"/>
        <v>0</v>
      </c>
      <c r="AA231" s="37">
        <f t="shared" si="48"/>
        <v>0</v>
      </c>
      <c r="AB231" s="37">
        <f t="shared" si="49"/>
        <v>1</v>
      </c>
      <c r="AC231" s="37">
        <f t="shared" si="50"/>
        <v>1</v>
      </c>
      <c r="AD231" s="37" t="str">
        <f t="shared" si="51"/>
        <v>CHECK</v>
      </c>
      <c r="AE231" s="37">
        <f t="shared" si="52"/>
        <v>0</v>
      </c>
      <c r="AF231" s="37" t="str">
        <f t="shared" si="53"/>
        <v>RLISP</v>
      </c>
      <c r="AG231" s="37">
        <f t="shared" si="54"/>
        <v>0</v>
      </c>
      <c r="AH231" s="28">
        <f t="shared" si="55"/>
        <v>0</v>
      </c>
      <c r="AI231" s="28">
        <f t="shared" si="56"/>
        <v>0</v>
      </c>
      <c r="AJ231" s="28">
        <f t="shared" si="57"/>
        <v>0</v>
      </c>
    </row>
    <row r="232" spans="1:36" s="28" customFormat="1" ht="12.75">
      <c r="A232" s="27">
        <v>505430</v>
      </c>
      <c r="B232" s="26">
        <v>5802000</v>
      </c>
      <c r="C232" s="26" t="s">
        <v>232</v>
      </c>
      <c r="D232" s="28" t="s">
        <v>231</v>
      </c>
      <c r="E232" s="28" t="s">
        <v>232</v>
      </c>
      <c r="F232" s="28">
        <v>72837</v>
      </c>
      <c r="G232" s="28">
        <v>325</v>
      </c>
      <c r="H232" s="28">
        <v>5013312916</v>
      </c>
      <c r="I232" s="29">
        <v>7</v>
      </c>
      <c r="J232" s="29" t="s">
        <v>1</v>
      </c>
      <c r="K232" s="30" t="s">
        <v>700</v>
      </c>
      <c r="L232" s="42">
        <v>1272.9</v>
      </c>
      <c r="M232" s="30" t="s">
        <v>702</v>
      </c>
      <c r="N232" s="31" t="s">
        <v>702</v>
      </c>
      <c r="O232" s="31"/>
      <c r="P232" s="32">
        <v>24.130273871206516</v>
      </c>
      <c r="Q232" s="29" t="str">
        <f t="shared" si="58"/>
        <v>YES</v>
      </c>
      <c r="R232" s="29" t="s">
        <v>1</v>
      </c>
      <c r="S232" s="31" t="s">
        <v>701</v>
      </c>
      <c r="T232" s="33">
        <v>9200</v>
      </c>
      <c r="U232" s="34">
        <v>6242.013162</v>
      </c>
      <c r="V232" s="35">
        <v>8413.4239329</v>
      </c>
      <c r="W232" s="36">
        <v>46412</v>
      </c>
      <c r="X232" s="37">
        <f t="shared" si="45"/>
        <v>1</v>
      </c>
      <c r="Y232" s="37">
        <f t="shared" si="46"/>
        <v>0</v>
      </c>
      <c r="Z232" s="37">
        <f t="shared" si="47"/>
        <v>0</v>
      </c>
      <c r="AA232" s="37">
        <f t="shared" si="48"/>
        <v>0</v>
      </c>
      <c r="AB232" s="37">
        <f t="shared" si="49"/>
        <v>1</v>
      </c>
      <c r="AC232" s="37">
        <f t="shared" si="50"/>
        <v>1</v>
      </c>
      <c r="AD232" s="37" t="str">
        <f t="shared" si="51"/>
        <v>CHECK</v>
      </c>
      <c r="AE232" s="37">
        <f t="shared" si="52"/>
        <v>0</v>
      </c>
      <c r="AF232" s="37" t="str">
        <f t="shared" si="53"/>
        <v>RLISP</v>
      </c>
      <c r="AG232" s="37">
        <f t="shared" si="54"/>
        <v>0</v>
      </c>
      <c r="AH232" s="28">
        <f t="shared" si="55"/>
        <v>0</v>
      </c>
      <c r="AI232" s="28">
        <f t="shared" si="56"/>
        <v>0</v>
      </c>
      <c r="AJ232" s="28">
        <f t="shared" si="57"/>
        <v>0</v>
      </c>
    </row>
    <row r="233" spans="1:36" s="28" customFormat="1" ht="12.75">
      <c r="A233" s="27">
        <v>507620</v>
      </c>
      <c r="B233" s="26">
        <v>5803000</v>
      </c>
      <c r="C233" s="26" t="s">
        <v>327</v>
      </c>
      <c r="D233" s="28" t="s">
        <v>326</v>
      </c>
      <c r="E233" s="28" t="s">
        <v>327</v>
      </c>
      <c r="F233" s="28">
        <v>72843</v>
      </c>
      <c r="G233" s="28">
        <v>17</v>
      </c>
      <c r="H233" s="28">
        <v>5012842021</v>
      </c>
      <c r="I233" s="29">
        <v>7</v>
      </c>
      <c r="J233" s="29" t="s">
        <v>1</v>
      </c>
      <c r="K233" s="30" t="s">
        <v>700</v>
      </c>
      <c r="L233" s="42">
        <v>715.13</v>
      </c>
      <c r="M233" s="30" t="s">
        <v>702</v>
      </c>
      <c r="N233" s="31" t="s">
        <v>702</v>
      </c>
      <c r="O233" s="31"/>
      <c r="P233" s="32">
        <v>26.10294117647059</v>
      </c>
      <c r="Q233" s="29" t="str">
        <f t="shared" si="58"/>
        <v>YES</v>
      </c>
      <c r="R233" s="29" t="s">
        <v>1</v>
      </c>
      <c r="S233" s="31" t="s">
        <v>701</v>
      </c>
      <c r="T233" s="33">
        <v>6014</v>
      </c>
      <c r="U233" s="34">
        <v>3272.643594</v>
      </c>
      <c r="V233" s="35">
        <v>5687.0989873</v>
      </c>
      <c r="W233" s="36">
        <v>29114</v>
      </c>
      <c r="X233" s="37">
        <f t="shared" si="45"/>
        <v>1</v>
      </c>
      <c r="Y233" s="37">
        <f t="shared" si="46"/>
        <v>0</v>
      </c>
      <c r="Z233" s="37">
        <f t="shared" si="47"/>
        <v>0</v>
      </c>
      <c r="AA233" s="37">
        <f t="shared" si="48"/>
        <v>0</v>
      </c>
      <c r="AB233" s="37">
        <f t="shared" si="49"/>
        <v>1</v>
      </c>
      <c r="AC233" s="37">
        <f t="shared" si="50"/>
        <v>1</v>
      </c>
      <c r="AD233" s="37" t="str">
        <f t="shared" si="51"/>
        <v>CHECK</v>
      </c>
      <c r="AE233" s="37">
        <f t="shared" si="52"/>
        <v>0</v>
      </c>
      <c r="AF233" s="37" t="str">
        <f t="shared" si="53"/>
        <v>RLISP</v>
      </c>
      <c r="AG233" s="37">
        <f t="shared" si="54"/>
        <v>0</v>
      </c>
      <c r="AH233" s="28">
        <f t="shared" si="55"/>
        <v>0</v>
      </c>
      <c r="AI233" s="28">
        <f t="shared" si="56"/>
        <v>0</v>
      </c>
      <c r="AJ233" s="28">
        <f t="shared" si="57"/>
        <v>0</v>
      </c>
    </row>
    <row r="234" spans="1:36" s="28" customFormat="1" ht="12.75">
      <c r="A234" s="27">
        <v>511700</v>
      </c>
      <c r="B234" s="26">
        <v>5804000</v>
      </c>
      <c r="C234" s="26" t="s">
        <v>493</v>
      </c>
      <c r="D234" s="28" t="s">
        <v>492</v>
      </c>
      <c r="E234" s="28" t="s">
        <v>493</v>
      </c>
      <c r="F234" s="28">
        <v>72858</v>
      </c>
      <c r="G234" s="28">
        <v>70</v>
      </c>
      <c r="H234" s="28">
        <v>5019688101</v>
      </c>
      <c r="I234" s="29">
        <v>7</v>
      </c>
      <c r="J234" s="29" t="s">
        <v>1</v>
      </c>
      <c r="K234" s="30" t="s">
        <v>700</v>
      </c>
      <c r="L234" s="42">
        <v>1025.42</v>
      </c>
      <c r="M234" s="30" t="s">
        <v>702</v>
      </c>
      <c r="N234" s="31" t="s">
        <v>702</v>
      </c>
      <c r="O234" s="31"/>
      <c r="P234" s="32">
        <v>8.470588235294118</v>
      </c>
      <c r="Q234" s="29" t="str">
        <f t="shared" si="58"/>
        <v>NO</v>
      </c>
      <c r="R234" s="29" t="s">
        <v>1</v>
      </c>
      <c r="S234" s="31" t="s">
        <v>702</v>
      </c>
      <c r="T234" s="33">
        <v>6644</v>
      </c>
      <c r="U234" s="34">
        <v>4707.53712</v>
      </c>
      <c r="V234" s="35">
        <v>6345.149304</v>
      </c>
      <c r="W234" s="36">
        <v>15255</v>
      </c>
      <c r="X234" s="37">
        <f t="shared" si="45"/>
        <v>1</v>
      </c>
      <c r="Y234" s="37">
        <f t="shared" si="46"/>
        <v>0</v>
      </c>
      <c r="Z234" s="37">
        <f t="shared" si="47"/>
        <v>0</v>
      </c>
      <c r="AA234" s="37">
        <f t="shared" si="48"/>
        <v>0</v>
      </c>
      <c r="AB234" s="37">
        <f t="shared" si="49"/>
        <v>0</v>
      </c>
      <c r="AC234" s="37">
        <f t="shared" si="50"/>
        <v>1</v>
      </c>
      <c r="AD234" s="37">
        <f t="shared" si="51"/>
        <v>0</v>
      </c>
      <c r="AE234" s="37">
        <f t="shared" si="52"/>
        <v>0</v>
      </c>
      <c r="AF234" s="37">
        <f t="shared" si="53"/>
        <v>0</v>
      </c>
      <c r="AG234" s="37">
        <f t="shared" si="54"/>
        <v>0</v>
      </c>
      <c r="AH234" s="28">
        <f t="shared" si="55"/>
        <v>0</v>
      </c>
      <c r="AI234" s="28">
        <f t="shared" si="56"/>
        <v>0</v>
      </c>
      <c r="AJ234" s="28">
        <f t="shared" si="57"/>
        <v>0</v>
      </c>
    </row>
    <row r="235" spans="1:36" s="28" customFormat="1" ht="12.75">
      <c r="A235" s="27">
        <v>512060</v>
      </c>
      <c r="B235" s="26">
        <v>5805000</v>
      </c>
      <c r="C235" s="26" t="s">
        <v>511</v>
      </c>
      <c r="D235" s="28" t="s">
        <v>510</v>
      </c>
      <c r="E235" s="28" t="s">
        <v>511</v>
      </c>
      <c r="F235" s="28">
        <v>72811</v>
      </c>
      <c r="G235" s="28">
        <v>928</v>
      </c>
      <c r="H235" s="28">
        <v>5019681306</v>
      </c>
      <c r="I235" s="29" t="s">
        <v>2</v>
      </c>
      <c r="J235" s="29" t="s">
        <v>0</v>
      </c>
      <c r="K235" s="30"/>
      <c r="L235" s="42">
        <v>5026.88</v>
      </c>
      <c r="M235" s="30" t="s">
        <v>702</v>
      </c>
      <c r="N235" s="31" t="s">
        <v>702</v>
      </c>
      <c r="O235" s="31"/>
      <c r="P235" s="32">
        <v>17.941858391296595</v>
      </c>
      <c r="Q235" s="29" t="str">
        <f t="shared" si="58"/>
        <v>NO</v>
      </c>
      <c r="R235" s="29" t="s">
        <v>1</v>
      </c>
      <c r="S235" s="31" t="s">
        <v>702</v>
      </c>
      <c r="T235" s="33">
        <v>33156</v>
      </c>
      <c r="U235" s="34">
        <v>24044.651136</v>
      </c>
      <c r="V235" s="35">
        <v>32689.7211258</v>
      </c>
      <c r="W235" s="36">
        <v>150724</v>
      </c>
      <c r="X235" s="37">
        <f t="shared" si="45"/>
        <v>0</v>
      </c>
      <c r="Y235" s="37">
        <f t="shared" si="46"/>
        <v>0</v>
      </c>
      <c r="Z235" s="37">
        <f t="shared" si="47"/>
        <v>0</v>
      </c>
      <c r="AA235" s="37">
        <f t="shared" si="48"/>
        <v>0</v>
      </c>
      <c r="AB235" s="37">
        <f t="shared" si="49"/>
        <v>0</v>
      </c>
      <c r="AC235" s="37">
        <f t="shared" si="50"/>
        <v>1</v>
      </c>
      <c r="AD235" s="37">
        <f t="shared" si="51"/>
        <v>0</v>
      </c>
      <c r="AE235" s="37">
        <f t="shared" si="52"/>
        <v>0</v>
      </c>
      <c r="AF235" s="37">
        <f t="shared" si="53"/>
        <v>0</v>
      </c>
      <c r="AG235" s="37">
        <f t="shared" si="54"/>
        <v>0</v>
      </c>
      <c r="AH235" s="28">
        <f t="shared" si="55"/>
        <v>0</v>
      </c>
      <c r="AI235" s="28">
        <f t="shared" si="56"/>
        <v>0</v>
      </c>
      <c r="AJ235" s="28">
        <f t="shared" si="57"/>
        <v>0</v>
      </c>
    </row>
    <row r="236" spans="1:36" s="28" customFormat="1" ht="12.75">
      <c r="A236" s="27">
        <v>505190</v>
      </c>
      <c r="B236" s="26">
        <v>5901000</v>
      </c>
      <c r="C236" s="26" t="s">
        <v>225</v>
      </c>
      <c r="D236" s="28" t="s">
        <v>224</v>
      </c>
      <c r="E236" s="28" t="s">
        <v>225</v>
      </c>
      <c r="F236" s="28">
        <v>72040</v>
      </c>
      <c r="G236" s="28">
        <v>9502</v>
      </c>
      <c r="H236" s="28">
        <v>8702564164</v>
      </c>
      <c r="I236" s="29">
        <v>7</v>
      </c>
      <c r="J236" s="29" t="s">
        <v>1</v>
      </c>
      <c r="K236" s="30" t="s">
        <v>700</v>
      </c>
      <c r="L236" s="42">
        <v>680.79</v>
      </c>
      <c r="M236" s="30" t="s">
        <v>702</v>
      </c>
      <c r="N236" s="31" t="s">
        <v>702</v>
      </c>
      <c r="O236" s="31"/>
      <c r="P236" s="32">
        <v>30.76923076923077</v>
      </c>
      <c r="Q236" s="29" t="str">
        <f aca="true" t="shared" si="59" ref="Q236:Q281">IF(P236&lt;20,"NO","YES")</f>
        <v>YES</v>
      </c>
      <c r="R236" s="29" t="s">
        <v>1</v>
      </c>
      <c r="S236" s="31" t="s">
        <v>701</v>
      </c>
      <c r="T236" s="33">
        <v>4849</v>
      </c>
      <c r="U236" s="34">
        <v>3096.110952</v>
      </c>
      <c r="V236" s="35">
        <v>4173.1558884</v>
      </c>
      <c r="W236" s="36">
        <v>28280</v>
      </c>
      <c r="X236" s="37">
        <f t="shared" si="45"/>
        <v>1</v>
      </c>
      <c r="Y236" s="37">
        <f t="shared" si="46"/>
        <v>0</v>
      </c>
      <c r="Z236" s="37">
        <f t="shared" si="47"/>
        <v>0</v>
      </c>
      <c r="AA236" s="37">
        <f t="shared" si="48"/>
        <v>0</v>
      </c>
      <c r="AB236" s="37">
        <f t="shared" si="49"/>
        <v>1</v>
      </c>
      <c r="AC236" s="37">
        <f t="shared" si="50"/>
        <v>1</v>
      </c>
      <c r="AD236" s="37" t="str">
        <f t="shared" si="51"/>
        <v>CHECK</v>
      </c>
      <c r="AE236" s="37">
        <f t="shared" si="52"/>
        <v>0</v>
      </c>
      <c r="AF236" s="37" t="str">
        <f t="shared" si="53"/>
        <v>RLISP</v>
      </c>
      <c r="AG236" s="37">
        <f t="shared" si="54"/>
        <v>0</v>
      </c>
      <c r="AH236" s="28">
        <f t="shared" si="55"/>
        <v>0</v>
      </c>
      <c r="AI236" s="28">
        <f t="shared" si="56"/>
        <v>0</v>
      </c>
      <c r="AJ236" s="28">
        <f t="shared" si="57"/>
        <v>0</v>
      </c>
    </row>
    <row r="237" spans="1:36" s="28" customFormat="1" ht="12.75">
      <c r="A237" s="27">
        <v>505310</v>
      </c>
      <c r="B237" s="26">
        <v>5902000</v>
      </c>
      <c r="C237" s="26" t="s">
        <v>227</v>
      </c>
      <c r="D237" s="28" t="s">
        <v>226</v>
      </c>
      <c r="E237" s="28" t="s">
        <v>227</v>
      </c>
      <c r="F237" s="28">
        <v>72041</v>
      </c>
      <c r="G237" s="28">
        <v>298</v>
      </c>
      <c r="H237" s="28">
        <v>8709982412</v>
      </c>
      <c r="I237" s="29">
        <v>7</v>
      </c>
      <c r="J237" s="29" t="s">
        <v>1</v>
      </c>
      <c r="K237" s="30" t="s">
        <v>700</v>
      </c>
      <c r="L237" s="42">
        <v>390.64</v>
      </c>
      <c r="M237" s="30" t="s">
        <v>700</v>
      </c>
      <c r="N237" s="31" t="s">
        <v>701</v>
      </c>
      <c r="O237" s="31"/>
      <c r="P237" s="32">
        <v>29.933481152993345</v>
      </c>
      <c r="Q237" s="29" t="str">
        <f>IF(P237&lt;20,"NO","YES")</f>
        <v>YES</v>
      </c>
      <c r="R237" s="29" t="s">
        <v>1</v>
      </c>
      <c r="S237" s="31" t="s">
        <v>702</v>
      </c>
      <c r="T237" s="33">
        <v>3354</v>
      </c>
      <c r="U237" s="34">
        <v>2018.809188</v>
      </c>
      <c r="V237" s="35">
        <v>3508.0928746</v>
      </c>
      <c r="W237" s="36">
        <v>18369</v>
      </c>
      <c r="X237" s="37">
        <f t="shared" si="45"/>
        <v>1</v>
      </c>
      <c r="Y237" s="37">
        <f t="shared" si="46"/>
        <v>1</v>
      </c>
      <c r="Z237" s="37" t="str">
        <f t="shared" si="47"/>
        <v>ELIGIBLE</v>
      </c>
      <c r="AA237" s="37" t="str">
        <f t="shared" si="48"/>
        <v>OKAY</v>
      </c>
      <c r="AB237" s="37">
        <f t="shared" si="49"/>
        <v>1</v>
      </c>
      <c r="AC237" s="37">
        <f t="shared" si="50"/>
        <v>1</v>
      </c>
      <c r="AD237" s="37" t="str">
        <f t="shared" si="51"/>
        <v>CHECK</v>
      </c>
      <c r="AE237" s="37" t="str">
        <f t="shared" si="52"/>
        <v>SRSA</v>
      </c>
      <c r="AF237" s="37">
        <f t="shared" si="53"/>
        <v>0</v>
      </c>
      <c r="AG237" s="37">
        <f t="shared" si="54"/>
        <v>0</v>
      </c>
      <c r="AH237" s="28">
        <f t="shared" si="55"/>
        <v>0</v>
      </c>
      <c r="AI237" s="28">
        <f t="shared" si="56"/>
        <v>0</v>
      </c>
      <c r="AJ237" s="28">
        <f t="shared" si="57"/>
        <v>0</v>
      </c>
    </row>
    <row r="238" spans="1:36" s="28" customFormat="1" ht="12.75">
      <c r="A238" s="27">
        <v>507530</v>
      </c>
      <c r="B238" s="26">
        <v>5903000</v>
      </c>
      <c r="C238" s="26" t="s">
        <v>321</v>
      </c>
      <c r="D238" s="28" t="s">
        <v>320</v>
      </c>
      <c r="E238" s="28" t="s">
        <v>321</v>
      </c>
      <c r="F238" s="28">
        <v>72064</v>
      </c>
      <c r="G238" s="28">
        <v>8003</v>
      </c>
      <c r="H238" s="28">
        <v>8702554549</v>
      </c>
      <c r="I238" s="29">
        <v>7</v>
      </c>
      <c r="J238" s="29" t="s">
        <v>1</v>
      </c>
      <c r="K238" s="30" t="s">
        <v>700</v>
      </c>
      <c r="L238" s="42">
        <v>402.51</v>
      </c>
      <c r="M238" s="30" t="s">
        <v>700</v>
      </c>
      <c r="N238" s="31" t="s">
        <v>701</v>
      </c>
      <c r="O238" s="31"/>
      <c r="P238" s="32">
        <v>14.625850340136054</v>
      </c>
      <c r="Q238" s="29" t="str">
        <f>IF(P238&lt;20,"NO","YES")</f>
        <v>NO</v>
      </c>
      <c r="R238" s="29" t="s">
        <v>1</v>
      </c>
      <c r="S238" s="31" t="s">
        <v>702</v>
      </c>
      <c r="T238" s="33">
        <v>2730</v>
      </c>
      <c r="U238" s="34">
        <v>1937.332584</v>
      </c>
      <c r="V238" s="35">
        <v>2611.2729828</v>
      </c>
      <c r="W238" s="36">
        <v>12680</v>
      </c>
      <c r="X238" s="37">
        <f t="shared" si="45"/>
        <v>1</v>
      </c>
      <c r="Y238" s="37">
        <f t="shared" si="46"/>
        <v>1</v>
      </c>
      <c r="Z238" s="37" t="str">
        <f t="shared" si="47"/>
        <v>ELIGIBLE</v>
      </c>
      <c r="AA238" s="37" t="str">
        <f t="shared" si="48"/>
        <v>OKAY</v>
      </c>
      <c r="AB238" s="37">
        <f t="shared" si="49"/>
        <v>0</v>
      </c>
      <c r="AC238" s="37">
        <f t="shared" si="50"/>
        <v>1</v>
      </c>
      <c r="AD238" s="37">
        <f t="shared" si="51"/>
        <v>0</v>
      </c>
      <c r="AE238" s="37">
        <f t="shared" si="52"/>
        <v>0</v>
      </c>
      <c r="AF238" s="37">
        <f t="shared" si="53"/>
        <v>0</v>
      </c>
      <c r="AG238" s="37">
        <f t="shared" si="54"/>
        <v>0</v>
      </c>
      <c r="AH238" s="28">
        <f t="shared" si="55"/>
        <v>0</v>
      </c>
      <c r="AI238" s="28">
        <f t="shared" si="56"/>
        <v>0</v>
      </c>
      <c r="AJ238" s="28">
        <f t="shared" si="57"/>
        <v>0</v>
      </c>
    </row>
    <row r="239" spans="1:36" s="28" customFormat="1" ht="12.75">
      <c r="A239" s="27">
        <v>509000</v>
      </c>
      <c r="B239" s="26">
        <v>6001000</v>
      </c>
      <c r="C239" s="26" t="s">
        <v>64</v>
      </c>
      <c r="D239" s="28" t="s">
        <v>381</v>
      </c>
      <c r="E239" s="28" t="s">
        <v>64</v>
      </c>
      <c r="F239" s="28">
        <v>72201</v>
      </c>
      <c r="G239" s="28">
        <v>1306</v>
      </c>
      <c r="H239" s="28">
        <v>5013242012</v>
      </c>
      <c r="I239" s="29" t="s">
        <v>691</v>
      </c>
      <c r="J239" s="29" t="s">
        <v>0</v>
      </c>
      <c r="K239" s="30"/>
      <c r="L239" s="42">
        <v>19712.59</v>
      </c>
      <c r="M239" s="30" t="s">
        <v>702</v>
      </c>
      <c r="N239" s="31" t="s">
        <v>702</v>
      </c>
      <c r="O239" s="31"/>
      <c r="P239" s="32">
        <v>19.13607055757859</v>
      </c>
      <c r="Q239" s="29" t="str">
        <f>IF(P239&lt;20,"NO","YES")</f>
        <v>NO</v>
      </c>
      <c r="R239" s="29" t="s">
        <v>0</v>
      </c>
      <c r="S239" s="31" t="s">
        <v>702</v>
      </c>
      <c r="T239" s="33">
        <v>182517</v>
      </c>
      <c r="U239" s="34">
        <v>125989.988652</v>
      </c>
      <c r="V239" s="35">
        <v>223095.5428462</v>
      </c>
      <c r="W239" s="36">
        <v>843601</v>
      </c>
      <c r="X239" s="37">
        <f t="shared" si="45"/>
        <v>0</v>
      </c>
      <c r="Y239" s="37">
        <f t="shared" si="46"/>
        <v>0</v>
      </c>
      <c r="Z239" s="37">
        <f t="shared" si="47"/>
        <v>0</v>
      </c>
      <c r="AA239" s="37">
        <f t="shared" si="48"/>
        <v>0</v>
      </c>
      <c r="AB239" s="37">
        <f t="shared" si="49"/>
        <v>0</v>
      </c>
      <c r="AC239" s="37">
        <f t="shared" si="50"/>
        <v>0</v>
      </c>
      <c r="AD239" s="37">
        <f t="shared" si="51"/>
        <v>0</v>
      </c>
      <c r="AE239" s="37">
        <f t="shared" si="52"/>
        <v>0</v>
      </c>
      <c r="AF239" s="37">
        <f t="shared" si="53"/>
        <v>0</v>
      </c>
      <c r="AG239" s="37">
        <f t="shared" si="54"/>
        <v>0</v>
      </c>
      <c r="AH239" s="28">
        <f t="shared" si="55"/>
        <v>0</v>
      </c>
      <c r="AI239" s="28">
        <f t="shared" si="56"/>
        <v>0</v>
      </c>
      <c r="AJ239" s="28">
        <f t="shared" si="57"/>
        <v>0</v>
      </c>
    </row>
    <row r="240" spans="1:36" s="28" customFormat="1" ht="12.75">
      <c r="A240" s="27">
        <v>510680</v>
      </c>
      <c r="B240" s="26">
        <v>6002000</v>
      </c>
      <c r="C240" s="26" t="s">
        <v>457</v>
      </c>
      <c r="D240" s="28" t="s">
        <v>456</v>
      </c>
      <c r="E240" s="28" t="s">
        <v>457</v>
      </c>
      <c r="F240" s="28">
        <v>72114</v>
      </c>
      <c r="G240" s="28" t="s">
        <v>54</v>
      </c>
      <c r="H240" s="28">
        <v>5017718000</v>
      </c>
      <c r="I240" s="29">
        <v>2</v>
      </c>
      <c r="J240" s="29" t="s">
        <v>0</v>
      </c>
      <c r="K240" s="30"/>
      <c r="L240" s="42">
        <v>8037.71</v>
      </c>
      <c r="M240" s="30" t="s">
        <v>702</v>
      </c>
      <c r="N240" s="31" t="s">
        <v>702</v>
      </c>
      <c r="O240" s="31"/>
      <c r="P240" s="32">
        <v>26.11981566820277</v>
      </c>
      <c r="Q240" s="29" t="str">
        <f>IF(P240&lt;20,"NO","YES")</f>
        <v>YES</v>
      </c>
      <c r="R240" s="29" t="s">
        <v>0</v>
      </c>
      <c r="S240" s="31" t="s">
        <v>702</v>
      </c>
      <c r="T240" s="33">
        <v>66658</v>
      </c>
      <c r="U240" s="34">
        <v>42888.37905</v>
      </c>
      <c r="V240" s="35">
        <v>74529.9708225</v>
      </c>
      <c r="W240" s="36">
        <v>386371</v>
      </c>
      <c r="X240" s="37">
        <f t="shared" si="45"/>
        <v>0</v>
      </c>
      <c r="Y240" s="37">
        <f t="shared" si="46"/>
        <v>0</v>
      </c>
      <c r="Z240" s="37">
        <f t="shared" si="47"/>
        <v>0</v>
      </c>
      <c r="AA240" s="37">
        <f t="shared" si="48"/>
        <v>0</v>
      </c>
      <c r="AB240" s="37">
        <f t="shared" si="49"/>
        <v>1</v>
      </c>
      <c r="AC240" s="37">
        <f t="shared" si="50"/>
        <v>0</v>
      </c>
      <c r="AD240" s="37">
        <f t="shared" si="51"/>
        <v>0</v>
      </c>
      <c r="AE240" s="37">
        <f t="shared" si="52"/>
        <v>0</v>
      </c>
      <c r="AF240" s="37">
        <f t="shared" si="53"/>
        <v>0</v>
      </c>
      <c r="AG240" s="37">
        <f t="shared" si="54"/>
        <v>0</v>
      </c>
      <c r="AH240" s="28">
        <f t="shared" si="55"/>
        <v>0</v>
      </c>
      <c r="AI240" s="28">
        <f t="shared" si="56"/>
        <v>0</v>
      </c>
      <c r="AJ240" s="28">
        <f t="shared" si="57"/>
        <v>0</v>
      </c>
    </row>
    <row r="241" spans="1:36" s="28" customFormat="1" ht="12.75">
      <c r="A241" s="27">
        <v>511850</v>
      </c>
      <c r="B241" s="26">
        <v>6003000</v>
      </c>
      <c r="C241" s="26" t="s">
        <v>668</v>
      </c>
      <c r="D241" s="28" t="s">
        <v>500</v>
      </c>
      <c r="E241" s="28" t="s">
        <v>64</v>
      </c>
      <c r="F241" s="28">
        <v>72216</v>
      </c>
      <c r="G241" s="28">
        <v>8601</v>
      </c>
      <c r="H241" s="28">
        <v>5014902000</v>
      </c>
      <c r="I241" s="29" t="s">
        <v>694</v>
      </c>
      <c r="J241" s="29" t="s">
        <v>0</v>
      </c>
      <c r="K241" s="30"/>
      <c r="L241" s="42">
        <v>16428.2</v>
      </c>
      <c r="M241" s="30" t="s">
        <v>702</v>
      </c>
      <c r="N241" s="31" t="s">
        <v>702</v>
      </c>
      <c r="O241" s="31"/>
      <c r="P241" s="32">
        <v>15.778269057561614</v>
      </c>
      <c r="Q241" s="29" t="str">
        <f>IF(P241&lt;20,"NO","YES")</f>
        <v>NO</v>
      </c>
      <c r="R241" s="29" t="s">
        <v>0</v>
      </c>
      <c r="S241" s="31" t="s">
        <v>702</v>
      </c>
      <c r="T241" s="33">
        <v>118545</v>
      </c>
      <c r="U241" s="34">
        <v>84034.06407</v>
      </c>
      <c r="V241" s="35">
        <v>114822.797982</v>
      </c>
      <c r="W241" s="36">
        <v>565814</v>
      </c>
      <c r="X241" s="37">
        <f t="shared" si="45"/>
        <v>0</v>
      </c>
      <c r="Y241" s="37">
        <f t="shared" si="46"/>
        <v>0</v>
      </c>
      <c r="Z241" s="37">
        <f t="shared" si="47"/>
        <v>0</v>
      </c>
      <c r="AA241" s="37">
        <f t="shared" si="48"/>
        <v>0</v>
      </c>
      <c r="AB241" s="37">
        <f t="shared" si="49"/>
        <v>0</v>
      </c>
      <c r="AC241" s="37">
        <f t="shared" si="50"/>
        <v>0</v>
      </c>
      <c r="AD241" s="37">
        <f t="shared" si="51"/>
        <v>0</v>
      </c>
      <c r="AE241" s="37">
        <f t="shared" si="52"/>
        <v>0</v>
      </c>
      <c r="AF241" s="37">
        <f t="shared" si="53"/>
        <v>0</v>
      </c>
      <c r="AG241" s="37">
        <f t="shared" si="54"/>
        <v>0</v>
      </c>
      <c r="AH241" s="28">
        <f t="shared" si="55"/>
        <v>0</v>
      </c>
      <c r="AI241" s="28">
        <f t="shared" si="56"/>
        <v>0</v>
      </c>
      <c r="AJ241" s="28">
        <f t="shared" si="57"/>
        <v>0</v>
      </c>
    </row>
    <row r="242" spans="1:36" s="28" customFormat="1" ht="12.75">
      <c r="A242" s="27">
        <v>500035</v>
      </c>
      <c r="B242" s="26">
        <v>6091000</v>
      </c>
      <c r="C242" s="26" t="s">
        <v>611</v>
      </c>
      <c r="D242" s="28" t="s">
        <v>63</v>
      </c>
      <c r="E242" s="28" t="s">
        <v>64</v>
      </c>
      <c r="F242" s="28">
        <v>72203</v>
      </c>
      <c r="G242" s="28">
        <v>668</v>
      </c>
      <c r="H242" s="28">
        <v>5012961810</v>
      </c>
      <c r="I242" s="29">
        <v>2</v>
      </c>
      <c r="J242" s="29" t="s">
        <v>0</v>
      </c>
      <c r="K242" s="30"/>
      <c r="L242" s="42">
        <v>80.2</v>
      </c>
      <c r="M242" s="30" t="s">
        <v>700</v>
      </c>
      <c r="N242" s="31" t="s">
        <v>702</v>
      </c>
      <c r="O242" s="31"/>
      <c r="P242" s="32" t="s">
        <v>695</v>
      </c>
      <c r="Q242" s="32" t="s">
        <v>695</v>
      </c>
      <c r="R242" s="29" t="s">
        <v>0</v>
      </c>
      <c r="S242" s="31" t="s">
        <v>702</v>
      </c>
      <c r="T242" s="33">
        <v>818</v>
      </c>
      <c r="U242" s="34">
        <v>357.591762</v>
      </c>
      <c r="V242" s="35">
        <v>692.8972487999999</v>
      </c>
      <c r="W242" s="36">
        <v>8323</v>
      </c>
      <c r="X242" s="37">
        <f t="shared" si="45"/>
        <v>0</v>
      </c>
      <c r="Y242" s="37">
        <f t="shared" si="46"/>
        <v>1</v>
      </c>
      <c r="Z242" s="37">
        <f t="shared" si="47"/>
        <v>0</v>
      </c>
      <c r="AA242" s="37">
        <f t="shared" si="48"/>
        <v>0</v>
      </c>
      <c r="AB242" s="37">
        <f t="shared" si="49"/>
        <v>0</v>
      </c>
      <c r="AC242" s="37">
        <f t="shared" si="50"/>
        <v>0</v>
      </c>
      <c r="AD242" s="37">
        <f t="shared" si="51"/>
        <v>0</v>
      </c>
      <c r="AE242" s="37">
        <f t="shared" si="52"/>
        <v>0</v>
      </c>
      <c r="AF242" s="37">
        <f t="shared" si="53"/>
        <v>0</v>
      </c>
      <c r="AG242" s="37">
        <f t="shared" si="54"/>
        <v>0</v>
      </c>
      <c r="AH242" s="28">
        <f t="shared" si="55"/>
        <v>0</v>
      </c>
      <c r="AI242" s="28">
        <f t="shared" si="56"/>
        <v>0</v>
      </c>
      <c r="AJ242" s="28">
        <f t="shared" si="57"/>
        <v>0</v>
      </c>
    </row>
    <row r="243" spans="1:36" s="28" customFormat="1" ht="12.75">
      <c r="A243" s="27">
        <v>500036</v>
      </c>
      <c r="B243" s="26">
        <v>6092000</v>
      </c>
      <c r="C243" s="26" t="s">
        <v>612</v>
      </c>
      <c r="D243" s="28" t="s">
        <v>65</v>
      </c>
      <c r="E243" s="28" t="s">
        <v>64</v>
      </c>
      <c r="F243" s="28">
        <v>72203</v>
      </c>
      <c r="G243" s="28">
        <v>3811</v>
      </c>
      <c r="H243" s="28">
        <v>5013249506</v>
      </c>
      <c r="I243" s="29">
        <v>2</v>
      </c>
      <c r="J243" s="29" t="s">
        <v>0</v>
      </c>
      <c r="K243" s="30"/>
      <c r="L243" s="42">
        <v>72.7</v>
      </c>
      <c r="M243" s="30" t="s">
        <v>700</v>
      </c>
      <c r="N243" s="31" t="s">
        <v>702</v>
      </c>
      <c r="O243" s="31"/>
      <c r="P243" s="32" t="s">
        <v>695</v>
      </c>
      <c r="Q243" s="32" t="s">
        <v>695</v>
      </c>
      <c r="R243" s="29" t="s">
        <v>0</v>
      </c>
      <c r="S243" s="31" t="s">
        <v>702</v>
      </c>
      <c r="T243" s="33">
        <v>1328</v>
      </c>
      <c r="U243" s="34">
        <v>710.657046</v>
      </c>
      <c r="V243" s="35">
        <v>1234.8735007</v>
      </c>
      <c r="W243" s="36">
        <v>12881</v>
      </c>
      <c r="X243" s="37">
        <f t="shared" si="45"/>
        <v>0</v>
      </c>
      <c r="Y243" s="37">
        <f t="shared" si="46"/>
        <v>1</v>
      </c>
      <c r="Z243" s="37">
        <f t="shared" si="47"/>
        <v>0</v>
      </c>
      <c r="AA243" s="37">
        <f t="shared" si="48"/>
        <v>0</v>
      </c>
      <c r="AB243" s="37">
        <f t="shared" si="49"/>
        <v>0</v>
      </c>
      <c r="AC243" s="37">
        <f t="shared" si="50"/>
        <v>0</v>
      </c>
      <c r="AD243" s="37">
        <f t="shared" si="51"/>
        <v>0</v>
      </c>
      <c r="AE243" s="37">
        <f t="shared" si="52"/>
        <v>0</v>
      </c>
      <c r="AF243" s="37">
        <f t="shared" si="53"/>
        <v>0</v>
      </c>
      <c r="AG243" s="37">
        <f t="shared" si="54"/>
        <v>0</v>
      </c>
      <c r="AH243" s="28">
        <f t="shared" si="55"/>
        <v>0</v>
      </c>
      <c r="AI243" s="28">
        <f t="shared" si="56"/>
        <v>0</v>
      </c>
      <c r="AJ243" s="28">
        <f t="shared" si="57"/>
        <v>0</v>
      </c>
    </row>
    <row r="244" spans="1:36" s="28" customFormat="1" ht="12.75">
      <c r="A244" s="27">
        <v>503210</v>
      </c>
      <c r="B244" s="26">
        <v>6101000</v>
      </c>
      <c r="C244" s="26" t="s">
        <v>622</v>
      </c>
      <c r="D244" s="28" t="s">
        <v>132</v>
      </c>
      <c r="E244" s="28" t="s">
        <v>133</v>
      </c>
      <c r="F244" s="28">
        <v>72413</v>
      </c>
      <c r="G244" s="28">
        <v>82</v>
      </c>
      <c r="H244" s="28">
        <v>8707692480</v>
      </c>
      <c r="I244" s="29">
        <v>7</v>
      </c>
      <c r="J244" s="29" t="s">
        <v>1</v>
      </c>
      <c r="K244" s="30" t="s">
        <v>700</v>
      </c>
      <c r="L244" s="42">
        <v>211.26</v>
      </c>
      <c r="M244" s="30" t="s">
        <v>700</v>
      </c>
      <c r="N244" s="31" t="s">
        <v>701</v>
      </c>
      <c r="O244" s="31"/>
      <c r="P244" s="32">
        <v>32.33830845771145</v>
      </c>
      <c r="Q244" s="29" t="str">
        <f t="shared" si="59"/>
        <v>YES</v>
      </c>
      <c r="R244" s="29" t="s">
        <v>1</v>
      </c>
      <c r="S244" s="31" t="s">
        <v>702</v>
      </c>
      <c r="T244" s="33">
        <v>1946</v>
      </c>
      <c r="U244" s="34">
        <v>1009.404594</v>
      </c>
      <c r="V244" s="35">
        <v>1754.5464373</v>
      </c>
      <c r="W244" s="36">
        <v>8900</v>
      </c>
      <c r="X244" s="37">
        <f t="shared" si="45"/>
        <v>1</v>
      </c>
      <c r="Y244" s="37">
        <f t="shared" si="46"/>
        <v>1</v>
      </c>
      <c r="Z244" s="37" t="str">
        <f t="shared" si="47"/>
        <v>ELIGIBLE</v>
      </c>
      <c r="AA244" s="37" t="str">
        <f t="shared" si="48"/>
        <v>OKAY</v>
      </c>
      <c r="AB244" s="37">
        <f t="shared" si="49"/>
        <v>1</v>
      </c>
      <c r="AC244" s="37">
        <f t="shared" si="50"/>
        <v>1</v>
      </c>
      <c r="AD244" s="37" t="str">
        <f t="shared" si="51"/>
        <v>CHECK</v>
      </c>
      <c r="AE244" s="37" t="str">
        <f t="shared" si="52"/>
        <v>SRSA</v>
      </c>
      <c r="AF244" s="37">
        <f t="shared" si="53"/>
        <v>0</v>
      </c>
      <c r="AG244" s="37">
        <f t="shared" si="54"/>
        <v>0</v>
      </c>
      <c r="AH244" s="28">
        <f t="shared" si="55"/>
        <v>0</v>
      </c>
      <c r="AI244" s="28">
        <f t="shared" si="56"/>
        <v>0</v>
      </c>
      <c r="AJ244" s="28">
        <f t="shared" si="57"/>
        <v>0</v>
      </c>
    </row>
    <row r="245" spans="1:36" s="28" customFormat="1" ht="12.75">
      <c r="A245" s="27">
        <v>509570</v>
      </c>
      <c r="B245" s="26">
        <v>6102000</v>
      </c>
      <c r="C245" s="26" t="s">
        <v>410</v>
      </c>
      <c r="D245" s="28" t="s">
        <v>409</v>
      </c>
      <c r="E245" s="28" t="s">
        <v>410</v>
      </c>
      <c r="F245" s="28">
        <v>72444</v>
      </c>
      <c r="G245" s="28">
        <v>499</v>
      </c>
      <c r="H245" s="28">
        <v>8706472051</v>
      </c>
      <c r="I245" s="29">
        <v>7</v>
      </c>
      <c r="J245" s="29" t="s">
        <v>1</v>
      </c>
      <c r="K245" s="30" t="s">
        <v>700</v>
      </c>
      <c r="L245" s="42">
        <v>499.9</v>
      </c>
      <c r="M245" s="30" t="s">
        <v>700</v>
      </c>
      <c r="N245" s="31" t="s">
        <v>701</v>
      </c>
      <c r="O245" s="31"/>
      <c r="P245" s="32">
        <v>24.45482866043614</v>
      </c>
      <c r="Q245" s="29" t="str">
        <f t="shared" si="59"/>
        <v>YES</v>
      </c>
      <c r="R245" s="29" t="s">
        <v>1</v>
      </c>
      <c r="S245" s="31" t="s">
        <v>702</v>
      </c>
      <c r="T245" s="33">
        <v>4333</v>
      </c>
      <c r="U245" s="34">
        <v>2498.615856</v>
      </c>
      <c r="V245" s="35">
        <v>4341.8100152</v>
      </c>
      <c r="W245" s="36">
        <v>21589</v>
      </c>
      <c r="X245" s="37">
        <f t="shared" si="45"/>
        <v>1</v>
      </c>
      <c r="Y245" s="37">
        <f t="shared" si="46"/>
        <v>1</v>
      </c>
      <c r="Z245" s="37" t="str">
        <f t="shared" si="47"/>
        <v>ELIGIBLE</v>
      </c>
      <c r="AA245" s="37" t="str">
        <f t="shared" si="48"/>
        <v>OKAY</v>
      </c>
      <c r="AB245" s="37">
        <f t="shared" si="49"/>
        <v>1</v>
      </c>
      <c r="AC245" s="37">
        <f t="shared" si="50"/>
        <v>1</v>
      </c>
      <c r="AD245" s="37" t="str">
        <f t="shared" si="51"/>
        <v>CHECK</v>
      </c>
      <c r="AE245" s="37" t="str">
        <f t="shared" si="52"/>
        <v>SRSA</v>
      </c>
      <c r="AF245" s="37">
        <f t="shared" si="53"/>
        <v>0</v>
      </c>
      <c r="AG245" s="37">
        <f t="shared" si="54"/>
        <v>0</v>
      </c>
      <c r="AH245" s="28">
        <f t="shared" si="55"/>
        <v>0</v>
      </c>
      <c r="AI245" s="28">
        <f t="shared" si="56"/>
        <v>0</v>
      </c>
      <c r="AJ245" s="28">
        <f t="shared" si="57"/>
        <v>0</v>
      </c>
    </row>
    <row r="246" spans="1:36" s="28" customFormat="1" ht="12.75">
      <c r="A246" s="27">
        <v>511610</v>
      </c>
      <c r="B246" s="26">
        <v>6103000</v>
      </c>
      <c r="C246" s="26" t="s">
        <v>489</v>
      </c>
      <c r="D246" s="28" t="s">
        <v>488</v>
      </c>
      <c r="E246" s="28" t="s">
        <v>489</v>
      </c>
      <c r="F246" s="28">
        <v>72455</v>
      </c>
      <c r="G246" s="28">
        <v>1306</v>
      </c>
      <c r="H246" s="28">
        <v>8708924573</v>
      </c>
      <c r="I246" s="29">
        <v>6</v>
      </c>
      <c r="J246" s="29" t="s">
        <v>0</v>
      </c>
      <c r="K246" s="30"/>
      <c r="L246" s="42">
        <v>1739.21</v>
      </c>
      <c r="M246" s="30" t="s">
        <v>702</v>
      </c>
      <c r="N246" s="31" t="s">
        <v>702</v>
      </c>
      <c r="O246" s="31"/>
      <c r="P246" s="32">
        <v>26.57908034360788</v>
      </c>
      <c r="Q246" s="29" t="str">
        <f t="shared" si="59"/>
        <v>YES</v>
      </c>
      <c r="R246" s="29" t="s">
        <v>1</v>
      </c>
      <c r="S246" s="31" t="s">
        <v>701</v>
      </c>
      <c r="T246" s="33">
        <v>12831</v>
      </c>
      <c r="U246" s="34">
        <v>8862.843924</v>
      </c>
      <c r="V246" s="35">
        <v>11945.9637858</v>
      </c>
      <c r="W246" s="36">
        <v>73069</v>
      </c>
      <c r="X246" s="37">
        <f t="shared" si="45"/>
        <v>0</v>
      </c>
      <c r="Y246" s="37">
        <f t="shared" si="46"/>
        <v>0</v>
      </c>
      <c r="Z246" s="37">
        <f t="shared" si="47"/>
        <v>0</v>
      </c>
      <c r="AA246" s="37">
        <f t="shared" si="48"/>
        <v>0</v>
      </c>
      <c r="AB246" s="37">
        <f t="shared" si="49"/>
        <v>1</v>
      </c>
      <c r="AC246" s="37">
        <f t="shared" si="50"/>
        <v>1</v>
      </c>
      <c r="AD246" s="37" t="str">
        <f t="shared" si="51"/>
        <v>CHECK</v>
      </c>
      <c r="AE246" s="37">
        <f t="shared" si="52"/>
        <v>0</v>
      </c>
      <c r="AF246" s="37" t="str">
        <f t="shared" si="53"/>
        <v>RLISP</v>
      </c>
      <c r="AG246" s="37">
        <f t="shared" si="54"/>
        <v>0</v>
      </c>
      <c r="AH246" s="28">
        <f t="shared" si="55"/>
        <v>0</v>
      </c>
      <c r="AI246" s="28">
        <f t="shared" si="56"/>
        <v>0</v>
      </c>
      <c r="AJ246" s="28">
        <f t="shared" si="57"/>
        <v>0</v>
      </c>
    </row>
    <row r="247" spans="1:36" s="28" customFormat="1" ht="12.75">
      <c r="A247" s="27">
        <v>511640</v>
      </c>
      <c r="B247" s="26">
        <v>6104000</v>
      </c>
      <c r="C247" s="26" t="s">
        <v>667</v>
      </c>
      <c r="D247" s="28" t="s">
        <v>490</v>
      </c>
      <c r="E247" s="28" t="s">
        <v>491</v>
      </c>
      <c r="F247" s="28">
        <v>72460</v>
      </c>
      <c r="G247" s="28">
        <v>9313</v>
      </c>
      <c r="H247" s="28">
        <v>8708692479</v>
      </c>
      <c r="I247" s="29">
        <v>7</v>
      </c>
      <c r="J247" s="29" t="s">
        <v>1</v>
      </c>
      <c r="K247" s="30" t="s">
        <v>700</v>
      </c>
      <c r="L247" s="42">
        <v>269.35</v>
      </c>
      <c r="M247" s="30" t="s">
        <v>700</v>
      </c>
      <c r="N247" s="31" t="s">
        <v>701</v>
      </c>
      <c r="O247" s="31"/>
      <c r="P247" s="32">
        <v>27.027027027027028</v>
      </c>
      <c r="Q247" s="29" t="str">
        <f t="shared" si="59"/>
        <v>YES</v>
      </c>
      <c r="R247" s="29" t="s">
        <v>1</v>
      </c>
      <c r="S247" s="31" t="s">
        <v>702</v>
      </c>
      <c r="T247" s="33">
        <v>2567</v>
      </c>
      <c r="U247" s="34">
        <v>1285.519752</v>
      </c>
      <c r="V247" s="35">
        <v>2233.7138483999997</v>
      </c>
      <c r="W247" s="36">
        <v>12155</v>
      </c>
      <c r="X247" s="37">
        <f t="shared" si="45"/>
        <v>1</v>
      </c>
      <c r="Y247" s="37">
        <f t="shared" si="46"/>
        <v>1</v>
      </c>
      <c r="Z247" s="37" t="str">
        <f t="shared" si="47"/>
        <v>ELIGIBLE</v>
      </c>
      <c r="AA247" s="37" t="str">
        <f t="shared" si="48"/>
        <v>OKAY</v>
      </c>
      <c r="AB247" s="37">
        <f t="shared" si="49"/>
        <v>1</v>
      </c>
      <c r="AC247" s="37">
        <f t="shared" si="50"/>
        <v>1</v>
      </c>
      <c r="AD247" s="37" t="str">
        <f t="shared" si="51"/>
        <v>CHECK</v>
      </c>
      <c r="AE247" s="37" t="str">
        <f t="shared" si="52"/>
        <v>SRSA</v>
      </c>
      <c r="AF247" s="37">
        <f t="shared" si="53"/>
        <v>0</v>
      </c>
      <c r="AG247" s="37">
        <f t="shared" si="54"/>
        <v>0</v>
      </c>
      <c r="AH247" s="28">
        <f t="shared" si="55"/>
        <v>0</v>
      </c>
      <c r="AI247" s="28">
        <f t="shared" si="56"/>
        <v>0</v>
      </c>
      <c r="AJ247" s="28">
        <f t="shared" si="57"/>
        <v>0</v>
      </c>
    </row>
    <row r="248" spans="1:36" s="28" customFormat="1" ht="12.75">
      <c r="A248" s="27">
        <v>506270</v>
      </c>
      <c r="B248" s="26">
        <v>6201000</v>
      </c>
      <c r="C248" s="26" t="s">
        <v>271</v>
      </c>
      <c r="D248" s="28" t="s">
        <v>270</v>
      </c>
      <c r="E248" s="28" t="s">
        <v>271</v>
      </c>
      <c r="F248" s="28">
        <v>72335</v>
      </c>
      <c r="G248" s="28">
        <v>2364</v>
      </c>
      <c r="H248" s="28">
        <v>8706331485</v>
      </c>
      <c r="I248" s="29" t="s">
        <v>2</v>
      </c>
      <c r="J248" s="29" t="s">
        <v>0</v>
      </c>
      <c r="K248" s="30"/>
      <c r="L248" s="42">
        <v>3787.78</v>
      </c>
      <c r="M248" s="30" t="s">
        <v>702</v>
      </c>
      <c r="N248" s="31" t="s">
        <v>702</v>
      </c>
      <c r="O248" s="31"/>
      <c r="P248" s="32">
        <v>36.79280629449232</v>
      </c>
      <c r="Q248" s="29" t="str">
        <f t="shared" si="59"/>
        <v>YES</v>
      </c>
      <c r="R248" s="29" t="s">
        <v>1</v>
      </c>
      <c r="S248" s="31" t="s">
        <v>701</v>
      </c>
      <c r="T248" s="33">
        <v>34074</v>
      </c>
      <c r="U248" s="34">
        <v>18440.871372</v>
      </c>
      <c r="V248" s="35">
        <v>32313</v>
      </c>
      <c r="W248" s="36">
        <v>251033</v>
      </c>
      <c r="X248" s="37">
        <f t="shared" si="45"/>
        <v>0</v>
      </c>
      <c r="Y248" s="37">
        <f t="shared" si="46"/>
        <v>0</v>
      </c>
      <c r="Z248" s="37">
        <f t="shared" si="47"/>
        <v>0</v>
      </c>
      <c r="AA248" s="37">
        <f t="shared" si="48"/>
        <v>0</v>
      </c>
      <c r="AB248" s="37">
        <f t="shared" si="49"/>
        <v>1</v>
      </c>
      <c r="AC248" s="37">
        <f t="shared" si="50"/>
        <v>1</v>
      </c>
      <c r="AD248" s="37" t="str">
        <f t="shared" si="51"/>
        <v>CHECK</v>
      </c>
      <c r="AE248" s="37">
        <f t="shared" si="52"/>
        <v>0</v>
      </c>
      <c r="AF248" s="37" t="str">
        <f t="shared" si="53"/>
        <v>RLISP</v>
      </c>
      <c r="AG248" s="37">
        <f t="shared" si="54"/>
        <v>0</v>
      </c>
      <c r="AH248" s="28">
        <f t="shared" si="55"/>
        <v>0</v>
      </c>
      <c r="AI248" s="28">
        <f t="shared" si="56"/>
        <v>0</v>
      </c>
      <c r="AJ248" s="28">
        <f t="shared" si="57"/>
        <v>0</v>
      </c>
    </row>
    <row r="249" spans="1:36" s="28" customFormat="1" ht="12.75">
      <c r="A249" s="27">
        <v>508010</v>
      </c>
      <c r="B249" s="26">
        <v>6202000</v>
      </c>
      <c r="C249" s="26" t="s">
        <v>349</v>
      </c>
      <c r="D249" s="28" t="s">
        <v>348</v>
      </c>
      <c r="E249" s="28" t="s">
        <v>349</v>
      </c>
      <c r="F249" s="28">
        <v>72348</v>
      </c>
      <c r="G249" s="28">
        <v>9</v>
      </c>
      <c r="H249" s="28">
        <v>8703392570</v>
      </c>
      <c r="I249" s="29">
        <v>7</v>
      </c>
      <c r="J249" s="29" t="s">
        <v>1</v>
      </c>
      <c r="K249" s="30" t="s">
        <v>700</v>
      </c>
      <c r="L249" s="42">
        <v>745.43</v>
      </c>
      <c r="M249" s="30" t="s">
        <v>702</v>
      </c>
      <c r="N249" s="31" t="s">
        <v>702</v>
      </c>
      <c r="O249" s="31"/>
      <c r="P249" s="32">
        <v>44.12955465587044</v>
      </c>
      <c r="Q249" s="29" t="str">
        <f t="shared" si="59"/>
        <v>YES</v>
      </c>
      <c r="R249" s="29" t="s">
        <v>1</v>
      </c>
      <c r="S249" s="31" t="s">
        <v>701</v>
      </c>
      <c r="T249" s="33">
        <v>7968</v>
      </c>
      <c r="U249" s="34">
        <v>3824.87391</v>
      </c>
      <c r="V249" s="35">
        <v>6646.4338095</v>
      </c>
      <c r="W249" s="36">
        <v>55273</v>
      </c>
      <c r="X249" s="37">
        <f t="shared" si="45"/>
        <v>1</v>
      </c>
      <c r="Y249" s="37">
        <f t="shared" si="46"/>
        <v>0</v>
      </c>
      <c r="Z249" s="37">
        <f t="shared" si="47"/>
        <v>0</v>
      </c>
      <c r="AA249" s="37">
        <f t="shared" si="48"/>
        <v>0</v>
      </c>
      <c r="AB249" s="37">
        <f t="shared" si="49"/>
        <v>1</v>
      </c>
      <c r="AC249" s="37">
        <f t="shared" si="50"/>
        <v>1</v>
      </c>
      <c r="AD249" s="37" t="str">
        <f t="shared" si="51"/>
        <v>CHECK</v>
      </c>
      <c r="AE249" s="37">
        <f t="shared" si="52"/>
        <v>0</v>
      </c>
      <c r="AF249" s="37" t="str">
        <f t="shared" si="53"/>
        <v>RLISP</v>
      </c>
      <c r="AG249" s="37">
        <f t="shared" si="54"/>
        <v>0</v>
      </c>
      <c r="AH249" s="28">
        <f t="shared" si="55"/>
        <v>0</v>
      </c>
      <c r="AI249" s="28">
        <f t="shared" si="56"/>
        <v>0</v>
      </c>
      <c r="AJ249" s="28">
        <f t="shared" si="57"/>
        <v>0</v>
      </c>
    </row>
    <row r="250" spans="1:36" s="28" customFormat="1" ht="12.75">
      <c r="A250" s="27">
        <v>500051</v>
      </c>
      <c r="B250" s="26">
        <v>6205000</v>
      </c>
      <c r="C250" s="26" t="s">
        <v>616</v>
      </c>
      <c r="D250" s="28" t="s">
        <v>84</v>
      </c>
      <c r="E250" s="28" t="s">
        <v>85</v>
      </c>
      <c r="F250" s="28">
        <v>72372</v>
      </c>
      <c r="G250" s="28">
        <v>790</v>
      </c>
      <c r="H250" s="28">
        <v>8705812646</v>
      </c>
      <c r="I250" s="29">
        <v>7</v>
      </c>
      <c r="J250" s="29" t="s">
        <v>1</v>
      </c>
      <c r="K250" s="30" t="s">
        <v>700</v>
      </c>
      <c r="L250" s="42">
        <v>672.24</v>
      </c>
      <c r="M250" s="30" t="s">
        <v>702</v>
      </c>
      <c r="N250" s="31" t="s">
        <v>702</v>
      </c>
      <c r="O250" s="31"/>
      <c r="P250" s="32">
        <v>18.807339449541285</v>
      </c>
      <c r="Q250" s="29" t="str">
        <f t="shared" si="59"/>
        <v>NO</v>
      </c>
      <c r="R250" s="29" t="s">
        <v>1</v>
      </c>
      <c r="S250" s="31" t="s">
        <v>702</v>
      </c>
      <c r="T250" s="33">
        <v>5303</v>
      </c>
      <c r="U250" s="34">
        <v>3204.746424</v>
      </c>
      <c r="V250" s="35">
        <v>5569.5824108</v>
      </c>
      <c r="W250" s="36">
        <v>18789</v>
      </c>
      <c r="X250" s="37">
        <f t="shared" si="45"/>
        <v>1</v>
      </c>
      <c r="Y250" s="37">
        <f t="shared" si="46"/>
        <v>0</v>
      </c>
      <c r="Z250" s="37">
        <f t="shared" si="47"/>
        <v>0</v>
      </c>
      <c r="AA250" s="37">
        <f t="shared" si="48"/>
        <v>0</v>
      </c>
      <c r="AB250" s="37">
        <f t="shared" si="49"/>
        <v>0</v>
      </c>
      <c r="AC250" s="37">
        <f t="shared" si="50"/>
        <v>1</v>
      </c>
      <c r="AD250" s="37">
        <f t="shared" si="51"/>
        <v>0</v>
      </c>
      <c r="AE250" s="37">
        <f t="shared" si="52"/>
        <v>0</v>
      </c>
      <c r="AF250" s="37">
        <f t="shared" si="53"/>
        <v>0</v>
      </c>
      <c r="AG250" s="37">
        <f t="shared" si="54"/>
        <v>0</v>
      </c>
      <c r="AH250" s="28">
        <f t="shared" si="55"/>
        <v>0</v>
      </c>
      <c r="AI250" s="28">
        <f t="shared" si="56"/>
        <v>0</v>
      </c>
      <c r="AJ250" s="28">
        <f t="shared" si="57"/>
        <v>0</v>
      </c>
    </row>
    <row r="251" spans="1:36" s="28" customFormat="1" ht="12.75">
      <c r="A251" s="27">
        <v>502790</v>
      </c>
      <c r="B251" s="26">
        <v>6301000</v>
      </c>
      <c r="C251" s="26" t="s">
        <v>115</v>
      </c>
      <c r="D251" s="28" t="s">
        <v>114</v>
      </c>
      <c r="E251" s="28" t="s">
        <v>115</v>
      </c>
      <c r="F251" s="28">
        <v>72011</v>
      </c>
      <c r="G251" s="28">
        <v>9143</v>
      </c>
      <c r="H251" s="28">
        <v>5015575453</v>
      </c>
      <c r="I251" s="29">
        <v>8</v>
      </c>
      <c r="J251" s="29" t="s">
        <v>1</v>
      </c>
      <c r="K251" s="30" t="s">
        <v>700</v>
      </c>
      <c r="L251" s="42">
        <v>959.78</v>
      </c>
      <c r="M251" s="30" t="s">
        <v>702</v>
      </c>
      <c r="N251" s="31" t="s">
        <v>702</v>
      </c>
      <c r="O251" s="31"/>
      <c r="P251" s="32">
        <v>13.636363636363635</v>
      </c>
      <c r="Q251" s="29" t="str">
        <f t="shared" si="59"/>
        <v>NO</v>
      </c>
      <c r="R251" s="29" t="s">
        <v>1</v>
      </c>
      <c r="S251" s="31" t="s">
        <v>702</v>
      </c>
      <c r="T251" s="33">
        <v>5177</v>
      </c>
      <c r="U251" s="34">
        <v>4345.41888</v>
      </c>
      <c r="V251" s="35">
        <v>5857.060896</v>
      </c>
      <c r="W251" s="36">
        <v>16414</v>
      </c>
      <c r="X251" s="37">
        <f t="shared" si="45"/>
        <v>1</v>
      </c>
      <c r="Y251" s="37">
        <f t="shared" si="46"/>
        <v>0</v>
      </c>
      <c r="Z251" s="37">
        <f t="shared" si="47"/>
        <v>0</v>
      </c>
      <c r="AA251" s="37">
        <f t="shared" si="48"/>
        <v>0</v>
      </c>
      <c r="AB251" s="37">
        <f t="shared" si="49"/>
        <v>0</v>
      </c>
      <c r="AC251" s="37">
        <f t="shared" si="50"/>
        <v>1</v>
      </c>
      <c r="AD251" s="37">
        <f t="shared" si="51"/>
        <v>0</v>
      </c>
      <c r="AE251" s="37">
        <f t="shared" si="52"/>
        <v>0</v>
      </c>
      <c r="AF251" s="37">
        <f t="shared" si="53"/>
        <v>0</v>
      </c>
      <c r="AG251" s="37">
        <f t="shared" si="54"/>
        <v>0</v>
      </c>
      <c r="AH251" s="28">
        <f t="shared" si="55"/>
        <v>0</v>
      </c>
      <c r="AI251" s="28">
        <f t="shared" si="56"/>
        <v>0</v>
      </c>
      <c r="AJ251" s="28">
        <f t="shared" si="57"/>
        <v>0</v>
      </c>
    </row>
    <row r="252" spans="1:36" s="28" customFormat="1" ht="12.75">
      <c r="A252" s="27">
        <v>502960</v>
      </c>
      <c r="B252" s="26">
        <v>6302000</v>
      </c>
      <c r="C252" s="26" t="s">
        <v>121</v>
      </c>
      <c r="D252" s="28" t="s">
        <v>120</v>
      </c>
      <c r="E252" s="28" t="s">
        <v>121</v>
      </c>
      <c r="F252" s="28">
        <v>72015</v>
      </c>
      <c r="G252" s="28" t="s">
        <v>54</v>
      </c>
      <c r="H252" s="28">
        <v>5017784861</v>
      </c>
      <c r="I252" s="29">
        <v>4</v>
      </c>
      <c r="J252" s="29" t="s">
        <v>0</v>
      </c>
      <c r="K252" s="30"/>
      <c r="L252" s="42">
        <v>4130.76</v>
      </c>
      <c r="M252" s="30" t="s">
        <v>702</v>
      </c>
      <c r="N252" s="31" t="s">
        <v>702</v>
      </c>
      <c r="O252" s="31"/>
      <c r="P252" s="32">
        <v>16.985926505082094</v>
      </c>
      <c r="Q252" s="29" t="str">
        <f t="shared" si="59"/>
        <v>NO</v>
      </c>
      <c r="R252" s="29" t="s">
        <v>0</v>
      </c>
      <c r="S252" s="31" t="s">
        <v>702</v>
      </c>
      <c r="T252" s="33">
        <v>20691</v>
      </c>
      <c r="U252" s="34">
        <v>19622.28213</v>
      </c>
      <c r="V252" s="35">
        <v>26631.3237615</v>
      </c>
      <c r="W252" s="36">
        <v>128407</v>
      </c>
      <c r="X252" s="37">
        <f t="shared" si="45"/>
        <v>0</v>
      </c>
      <c r="Y252" s="37">
        <f t="shared" si="46"/>
        <v>0</v>
      </c>
      <c r="Z252" s="37">
        <f t="shared" si="47"/>
        <v>0</v>
      </c>
      <c r="AA252" s="37">
        <f t="shared" si="48"/>
        <v>0</v>
      </c>
      <c r="AB252" s="37">
        <f t="shared" si="49"/>
        <v>0</v>
      </c>
      <c r="AC252" s="37">
        <f t="shared" si="50"/>
        <v>0</v>
      </c>
      <c r="AD252" s="37">
        <f t="shared" si="51"/>
        <v>0</v>
      </c>
      <c r="AE252" s="37">
        <f t="shared" si="52"/>
        <v>0</v>
      </c>
      <c r="AF252" s="37">
        <f t="shared" si="53"/>
        <v>0</v>
      </c>
      <c r="AG252" s="37">
        <f t="shared" si="54"/>
        <v>0</v>
      </c>
      <c r="AH252" s="28">
        <f t="shared" si="55"/>
        <v>0</v>
      </c>
      <c r="AI252" s="28">
        <f t="shared" si="56"/>
        <v>0</v>
      </c>
      <c r="AJ252" s="28">
        <f t="shared" si="57"/>
        <v>0</v>
      </c>
    </row>
    <row r="253" spans="1:36" s="28" customFormat="1" ht="12.75">
      <c r="A253" s="27">
        <v>503690</v>
      </c>
      <c r="B253" s="26">
        <v>6303000</v>
      </c>
      <c r="C253" s="26" t="s">
        <v>157</v>
      </c>
      <c r="D253" s="28" t="s">
        <v>156</v>
      </c>
      <c r="E253" s="28" t="s">
        <v>157</v>
      </c>
      <c r="F253" s="28">
        <v>72022</v>
      </c>
      <c r="G253" s="28">
        <v>3424</v>
      </c>
      <c r="H253" s="28">
        <v>5018475600</v>
      </c>
      <c r="I253" s="29">
        <v>4</v>
      </c>
      <c r="J253" s="29" t="s">
        <v>0</v>
      </c>
      <c r="K253" s="30"/>
      <c r="L253" s="42">
        <v>5604.36</v>
      </c>
      <c r="M253" s="30" t="s">
        <v>702</v>
      </c>
      <c r="N253" s="31" t="s">
        <v>702</v>
      </c>
      <c r="O253" s="31"/>
      <c r="P253" s="32">
        <v>9.924146649810368</v>
      </c>
      <c r="Q253" s="29" t="str">
        <f t="shared" si="59"/>
        <v>NO</v>
      </c>
      <c r="R253" s="29" t="s">
        <v>0</v>
      </c>
      <c r="S253" s="31" t="s">
        <v>702</v>
      </c>
      <c r="T253" s="33">
        <v>30129</v>
      </c>
      <c r="U253" s="34">
        <v>26928.017622</v>
      </c>
      <c r="V253" s="35">
        <v>36295.4742399</v>
      </c>
      <c r="W253" s="36">
        <v>111811</v>
      </c>
      <c r="X253" s="37">
        <f t="shared" si="45"/>
        <v>0</v>
      </c>
      <c r="Y253" s="37">
        <f t="shared" si="46"/>
        <v>0</v>
      </c>
      <c r="Z253" s="37">
        <f t="shared" si="47"/>
        <v>0</v>
      </c>
      <c r="AA253" s="37">
        <f t="shared" si="48"/>
        <v>0</v>
      </c>
      <c r="AB253" s="37">
        <f t="shared" si="49"/>
        <v>0</v>
      </c>
      <c r="AC253" s="37">
        <f t="shared" si="50"/>
        <v>0</v>
      </c>
      <c r="AD253" s="37">
        <f t="shared" si="51"/>
        <v>0</v>
      </c>
      <c r="AE253" s="37">
        <f t="shared" si="52"/>
        <v>0</v>
      </c>
      <c r="AF253" s="37">
        <f t="shared" si="53"/>
        <v>0</v>
      </c>
      <c r="AG253" s="37">
        <f t="shared" si="54"/>
        <v>0</v>
      </c>
      <c r="AH253" s="28">
        <f t="shared" si="55"/>
        <v>0</v>
      </c>
      <c r="AI253" s="28">
        <f t="shared" si="56"/>
        <v>0</v>
      </c>
      <c r="AJ253" s="28">
        <f t="shared" si="57"/>
        <v>0</v>
      </c>
    </row>
    <row r="254" spans="1:36" s="28" customFormat="1" ht="12.75">
      <c r="A254" s="27">
        <v>507320</v>
      </c>
      <c r="B254" s="26">
        <v>6304000</v>
      </c>
      <c r="C254" s="26" t="s">
        <v>644</v>
      </c>
      <c r="D254" s="28" t="s">
        <v>311</v>
      </c>
      <c r="E254" s="28" t="s">
        <v>121</v>
      </c>
      <c r="F254" s="28">
        <v>72015</v>
      </c>
      <c r="G254" s="28">
        <v>7206</v>
      </c>
      <c r="H254" s="28">
        <v>5017786271</v>
      </c>
      <c r="I254" s="29">
        <v>8</v>
      </c>
      <c r="J254" s="29" t="s">
        <v>1</v>
      </c>
      <c r="K254" s="30" t="s">
        <v>700</v>
      </c>
      <c r="L254" s="42">
        <v>778.06</v>
      </c>
      <c r="M254" s="30" t="s">
        <v>702</v>
      </c>
      <c r="N254" s="31" t="s">
        <v>702</v>
      </c>
      <c r="O254" s="31"/>
      <c r="P254" s="32">
        <v>13.739376770538245</v>
      </c>
      <c r="Q254" s="29" t="str">
        <f t="shared" si="59"/>
        <v>NO</v>
      </c>
      <c r="R254" s="29" t="s">
        <v>1</v>
      </c>
      <c r="S254" s="31" t="s">
        <v>702</v>
      </c>
      <c r="T254" s="33">
        <v>4141</v>
      </c>
      <c r="U254" s="34">
        <v>3607.602966</v>
      </c>
      <c r="V254" s="35">
        <v>4862.5807647</v>
      </c>
      <c r="W254" s="36">
        <v>16441</v>
      </c>
      <c r="X254" s="37">
        <f t="shared" si="45"/>
        <v>1</v>
      </c>
      <c r="Y254" s="37">
        <f t="shared" si="46"/>
        <v>0</v>
      </c>
      <c r="Z254" s="37">
        <f t="shared" si="47"/>
        <v>0</v>
      </c>
      <c r="AA254" s="37">
        <f t="shared" si="48"/>
        <v>0</v>
      </c>
      <c r="AB254" s="37">
        <f t="shared" si="49"/>
        <v>0</v>
      </c>
      <c r="AC254" s="37">
        <f t="shared" si="50"/>
        <v>1</v>
      </c>
      <c r="AD254" s="37">
        <f t="shared" si="51"/>
        <v>0</v>
      </c>
      <c r="AE254" s="37">
        <f t="shared" si="52"/>
        <v>0</v>
      </c>
      <c r="AF254" s="37">
        <f t="shared" si="53"/>
        <v>0</v>
      </c>
      <c r="AG254" s="37">
        <f t="shared" si="54"/>
        <v>0</v>
      </c>
      <c r="AH254" s="28">
        <f t="shared" si="55"/>
        <v>0</v>
      </c>
      <c r="AI254" s="28">
        <f t="shared" si="56"/>
        <v>0</v>
      </c>
      <c r="AJ254" s="28">
        <f t="shared" si="57"/>
        <v>0</v>
      </c>
    </row>
    <row r="255" spans="1:36" s="28" customFormat="1" ht="12.75">
      <c r="A255" s="27">
        <v>503000</v>
      </c>
      <c r="B255" s="26">
        <v>6306000</v>
      </c>
      <c r="C255" s="26" t="s">
        <v>123</v>
      </c>
      <c r="D255" s="28" t="s">
        <v>122</v>
      </c>
      <c r="E255" s="28" t="s">
        <v>123</v>
      </c>
      <c r="F255" s="28">
        <v>72122</v>
      </c>
      <c r="G255" s="28">
        <v>9539</v>
      </c>
      <c r="H255" s="28">
        <v>5015945391</v>
      </c>
      <c r="I255" s="29">
        <v>8</v>
      </c>
      <c r="J255" s="29" t="s">
        <v>1</v>
      </c>
      <c r="K255" s="30" t="s">
        <v>700</v>
      </c>
      <c r="L255" s="42">
        <v>245.39</v>
      </c>
      <c r="M255" s="30" t="s">
        <v>700</v>
      </c>
      <c r="N255" s="31" t="s">
        <v>701</v>
      </c>
      <c r="O255" s="31"/>
      <c r="P255" s="32">
        <v>12.773722627737227</v>
      </c>
      <c r="Q255" s="29" t="str">
        <f t="shared" si="59"/>
        <v>NO</v>
      </c>
      <c r="R255" s="29" t="s">
        <v>1</v>
      </c>
      <c r="S255" s="31" t="s">
        <v>702</v>
      </c>
      <c r="T255" s="33">
        <v>1517</v>
      </c>
      <c r="U255" s="34">
        <v>1176.88428</v>
      </c>
      <c r="V255" s="35">
        <v>1586.287326</v>
      </c>
      <c r="W255" s="36">
        <v>5744</v>
      </c>
      <c r="X255" s="37">
        <f t="shared" si="45"/>
        <v>1</v>
      </c>
      <c r="Y255" s="37">
        <f t="shared" si="46"/>
        <v>1</v>
      </c>
      <c r="Z255" s="37" t="str">
        <f t="shared" si="47"/>
        <v>ELIGIBLE</v>
      </c>
      <c r="AA255" s="37" t="str">
        <f t="shared" si="48"/>
        <v>OKAY</v>
      </c>
      <c r="AB255" s="37">
        <f t="shared" si="49"/>
        <v>0</v>
      </c>
      <c r="AC255" s="37">
        <f t="shared" si="50"/>
        <v>1</v>
      </c>
      <c r="AD255" s="37">
        <f t="shared" si="51"/>
        <v>0</v>
      </c>
      <c r="AE255" s="37">
        <f t="shared" si="52"/>
        <v>0</v>
      </c>
      <c r="AF255" s="37">
        <f t="shared" si="53"/>
        <v>0</v>
      </c>
      <c r="AG255" s="37">
        <f t="shared" si="54"/>
        <v>0</v>
      </c>
      <c r="AH255" s="28">
        <f t="shared" si="55"/>
        <v>0</v>
      </c>
      <c r="AI255" s="28">
        <f t="shared" si="56"/>
        <v>0</v>
      </c>
      <c r="AJ255" s="28">
        <f t="shared" si="57"/>
        <v>0</v>
      </c>
    </row>
    <row r="256" spans="1:36" s="28" customFormat="1" ht="12.75">
      <c r="A256" s="27">
        <v>513680</v>
      </c>
      <c r="B256" s="26">
        <v>6401000</v>
      </c>
      <c r="C256" s="26" t="s">
        <v>576</v>
      </c>
      <c r="D256" s="28" t="s">
        <v>575</v>
      </c>
      <c r="E256" s="28" t="s">
        <v>576</v>
      </c>
      <c r="F256" s="28">
        <v>72958</v>
      </c>
      <c r="G256" s="28">
        <v>1397</v>
      </c>
      <c r="H256" s="28">
        <v>5016373179</v>
      </c>
      <c r="I256" s="29">
        <v>6</v>
      </c>
      <c r="J256" s="29" t="s">
        <v>0</v>
      </c>
      <c r="K256" s="30"/>
      <c r="L256" s="42">
        <v>1588.13</v>
      </c>
      <c r="M256" s="30" t="s">
        <v>702</v>
      </c>
      <c r="N256" s="31" t="s">
        <v>702</v>
      </c>
      <c r="O256" s="31"/>
      <c r="P256" s="32">
        <v>31.6781898177247</v>
      </c>
      <c r="Q256" s="29" t="str">
        <f t="shared" si="59"/>
        <v>YES</v>
      </c>
      <c r="R256" s="29" t="s">
        <v>1</v>
      </c>
      <c r="S256" s="31" t="s">
        <v>701</v>
      </c>
      <c r="T256" s="33">
        <v>11669</v>
      </c>
      <c r="U256" s="34">
        <v>7536.58587</v>
      </c>
      <c r="V256" s="35">
        <v>10158.339991499999</v>
      </c>
      <c r="W256" s="36">
        <v>68576</v>
      </c>
      <c r="X256" s="37">
        <f t="shared" si="45"/>
        <v>0</v>
      </c>
      <c r="Y256" s="37">
        <f t="shared" si="46"/>
        <v>0</v>
      </c>
      <c r="Z256" s="37">
        <f t="shared" si="47"/>
        <v>0</v>
      </c>
      <c r="AA256" s="37">
        <f t="shared" si="48"/>
        <v>0</v>
      </c>
      <c r="AB256" s="37">
        <f t="shared" si="49"/>
        <v>1</v>
      </c>
      <c r="AC256" s="37">
        <f t="shared" si="50"/>
        <v>1</v>
      </c>
      <c r="AD256" s="37" t="str">
        <f t="shared" si="51"/>
        <v>CHECK</v>
      </c>
      <c r="AE256" s="37">
        <f t="shared" si="52"/>
        <v>0</v>
      </c>
      <c r="AF256" s="37" t="str">
        <f t="shared" si="53"/>
        <v>RLISP</v>
      </c>
      <c r="AG256" s="37">
        <f t="shared" si="54"/>
        <v>0</v>
      </c>
      <c r="AH256" s="28">
        <f t="shared" si="55"/>
        <v>0</v>
      </c>
      <c r="AI256" s="28">
        <f t="shared" si="56"/>
        <v>0</v>
      </c>
      <c r="AJ256" s="28">
        <f t="shared" si="57"/>
        <v>0</v>
      </c>
    </row>
    <row r="257" spans="1:36" s="28" customFormat="1" ht="12.75">
      <c r="A257" s="27">
        <v>508880</v>
      </c>
      <c r="B257" s="26">
        <v>6501000</v>
      </c>
      <c r="C257" s="26" t="s">
        <v>376</v>
      </c>
      <c r="D257" s="28" t="s">
        <v>375</v>
      </c>
      <c r="E257" s="28" t="s">
        <v>376</v>
      </c>
      <c r="F257" s="28">
        <v>72645</v>
      </c>
      <c r="G257" s="28">
        <v>220</v>
      </c>
      <c r="H257" s="28">
        <v>8704472431</v>
      </c>
      <c r="I257" s="29">
        <v>7</v>
      </c>
      <c r="J257" s="29" t="s">
        <v>1</v>
      </c>
      <c r="K257" s="30" t="s">
        <v>700</v>
      </c>
      <c r="L257" s="42">
        <v>228.47</v>
      </c>
      <c r="M257" s="30" t="s">
        <v>700</v>
      </c>
      <c r="N257" s="31" t="s">
        <v>701</v>
      </c>
      <c r="O257" s="31"/>
      <c r="P257" s="32">
        <v>35.798816568047336</v>
      </c>
      <c r="Q257" s="29" t="str">
        <f t="shared" si="59"/>
        <v>YES</v>
      </c>
      <c r="R257" s="29" t="s">
        <v>1</v>
      </c>
      <c r="S257" s="31" t="s">
        <v>702</v>
      </c>
      <c r="T257" s="33">
        <v>2272</v>
      </c>
      <c r="U257" s="34">
        <v>1204.043148</v>
      </c>
      <c r="V257" s="35">
        <v>2091.8939566</v>
      </c>
      <c r="W257" s="36">
        <v>15554</v>
      </c>
      <c r="X257" s="37">
        <f t="shared" si="45"/>
        <v>1</v>
      </c>
      <c r="Y257" s="37">
        <f t="shared" si="46"/>
        <v>1</v>
      </c>
      <c r="Z257" s="37" t="str">
        <f t="shared" si="47"/>
        <v>ELIGIBLE</v>
      </c>
      <c r="AA257" s="37" t="str">
        <f t="shared" si="48"/>
        <v>OKAY</v>
      </c>
      <c r="AB257" s="37">
        <f t="shared" si="49"/>
        <v>1</v>
      </c>
      <c r="AC257" s="37">
        <f t="shared" si="50"/>
        <v>1</v>
      </c>
      <c r="AD257" s="37" t="str">
        <f t="shared" si="51"/>
        <v>CHECK</v>
      </c>
      <c r="AE257" s="37" t="str">
        <f t="shared" si="52"/>
        <v>SRSA</v>
      </c>
      <c r="AF257" s="37">
        <f t="shared" si="53"/>
        <v>0</v>
      </c>
      <c r="AG257" s="37">
        <f t="shared" si="54"/>
        <v>0</v>
      </c>
      <c r="AH257" s="28">
        <f t="shared" si="55"/>
        <v>0</v>
      </c>
      <c r="AI257" s="28">
        <f t="shared" si="56"/>
        <v>0</v>
      </c>
      <c r="AJ257" s="28">
        <f t="shared" si="57"/>
        <v>0</v>
      </c>
    </row>
    <row r="258" spans="1:36" s="28" customFormat="1" ht="12.75">
      <c r="A258" s="27">
        <v>509480</v>
      </c>
      <c r="B258" s="26">
        <v>6502000</v>
      </c>
      <c r="C258" s="26" t="s">
        <v>404</v>
      </c>
      <c r="D258" s="28" t="s">
        <v>403</v>
      </c>
      <c r="E258" s="28" t="s">
        <v>404</v>
      </c>
      <c r="F258" s="28">
        <v>72650</v>
      </c>
      <c r="G258" s="28">
        <v>310</v>
      </c>
      <c r="H258" s="28">
        <v>8704483011</v>
      </c>
      <c r="I258" s="29">
        <v>7</v>
      </c>
      <c r="J258" s="29" t="s">
        <v>1</v>
      </c>
      <c r="K258" s="30" t="s">
        <v>700</v>
      </c>
      <c r="L258" s="42">
        <v>683.17</v>
      </c>
      <c r="M258" s="30" t="s">
        <v>702</v>
      </c>
      <c r="N258" s="31" t="s">
        <v>702</v>
      </c>
      <c r="O258" s="31"/>
      <c r="P258" s="32">
        <v>32.421340629274965</v>
      </c>
      <c r="Q258" s="29" t="str">
        <f t="shared" si="59"/>
        <v>YES</v>
      </c>
      <c r="R258" s="29" t="s">
        <v>1</v>
      </c>
      <c r="S258" s="31" t="s">
        <v>701</v>
      </c>
      <c r="T258" s="33">
        <v>6028</v>
      </c>
      <c r="U258" s="34">
        <v>3281.69655</v>
      </c>
      <c r="V258" s="35">
        <v>5718.5034077</v>
      </c>
      <c r="W258" s="36">
        <v>31867</v>
      </c>
      <c r="X258" s="37">
        <f t="shared" si="45"/>
        <v>1</v>
      </c>
      <c r="Y258" s="37">
        <f t="shared" si="46"/>
        <v>0</v>
      </c>
      <c r="Z258" s="37">
        <f t="shared" si="47"/>
        <v>0</v>
      </c>
      <c r="AA258" s="37">
        <f t="shared" si="48"/>
        <v>0</v>
      </c>
      <c r="AB258" s="37">
        <f t="shared" si="49"/>
        <v>1</v>
      </c>
      <c r="AC258" s="37">
        <f t="shared" si="50"/>
        <v>1</v>
      </c>
      <c r="AD258" s="37" t="str">
        <f t="shared" si="51"/>
        <v>CHECK</v>
      </c>
      <c r="AE258" s="37">
        <f t="shared" si="52"/>
        <v>0</v>
      </c>
      <c r="AF258" s="37" t="str">
        <f t="shared" si="53"/>
        <v>RLISP</v>
      </c>
      <c r="AG258" s="37">
        <f t="shared" si="54"/>
        <v>0</v>
      </c>
      <c r="AH258" s="28">
        <f t="shared" si="55"/>
        <v>0</v>
      </c>
      <c r="AI258" s="28">
        <f t="shared" si="56"/>
        <v>0</v>
      </c>
      <c r="AJ258" s="28">
        <f t="shared" si="57"/>
        <v>0</v>
      </c>
    </row>
    <row r="259" spans="1:36" s="28" customFormat="1" ht="12.75">
      <c r="A259" s="27">
        <v>512720</v>
      </c>
      <c r="B259" s="26">
        <v>6503000</v>
      </c>
      <c r="C259" s="26" t="s">
        <v>541</v>
      </c>
      <c r="D259" s="28" t="s">
        <v>540</v>
      </c>
      <c r="E259" s="28" t="s">
        <v>541</v>
      </c>
      <c r="F259" s="28">
        <v>72675</v>
      </c>
      <c r="G259" s="28">
        <v>69</v>
      </c>
      <c r="H259" s="28">
        <v>8704392213</v>
      </c>
      <c r="I259" s="29">
        <v>7</v>
      </c>
      <c r="J259" s="29" t="s">
        <v>1</v>
      </c>
      <c r="K259" s="30" t="s">
        <v>700</v>
      </c>
      <c r="L259" s="42">
        <v>222.05</v>
      </c>
      <c r="M259" s="30" t="s">
        <v>700</v>
      </c>
      <c r="N259" s="31" t="s">
        <v>701</v>
      </c>
      <c r="O259" s="31"/>
      <c r="P259" s="32">
        <v>25.396825396825395</v>
      </c>
      <c r="Q259" s="29" t="str">
        <f t="shared" si="59"/>
        <v>YES</v>
      </c>
      <c r="R259" s="29" t="s">
        <v>1</v>
      </c>
      <c r="S259" s="31" t="s">
        <v>702</v>
      </c>
      <c r="T259" s="33">
        <v>2255</v>
      </c>
      <c r="U259" s="34">
        <v>1154.25189</v>
      </c>
      <c r="V259" s="35">
        <v>2005.7818005</v>
      </c>
      <c r="W259" s="36">
        <v>9004</v>
      </c>
      <c r="X259" s="37">
        <f t="shared" si="45"/>
        <v>1</v>
      </c>
      <c r="Y259" s="37">
        <f t="shared" si="46"/>
        <v>1</v>
      </c>
      <c r="Z259" s="37" t="str">
        <f t="shared" si="47"/>
        <v>ELIGIBLE</v>
      </c>
      <c r="AA259" s="37" t="str">
        <f t="shared" si="48"/>
        <v>OKAY</v>
      </c>
      <c r="AB259" s="37">
        <f t="shared" si="49"/>
        <v>1</v>
      </c>
      <c r="AC259" s="37">
        <f t="shared" si="50"/>
        <v>1</v>
      </c>
      <c r="AD259" s="37" t="str">
        <f t="shared" si="51"/>
        <v>CHECK</v>
      </c>
      <c r="AE259" s="37" t="str">
        <f t="shared" si="52"/>
        <v>SRSA</v>
      </c>
      <c r="AF259" s="37">
        <f t="shared" si="53"/>
        <v>0</v>
      </c>
      <c r="AG259" s="37">
        <f t="shared" si="54"/>
        <v>0</v>
      </c>
      <c r="AH259" s="28">
        <f t="shared" si="55"/>
        <v>0</v>
      </c>
      <c r="AI259" s="28">
        <f t="shared" si="56"/>
        <v>0</v>
      </c>
      <c r="AJ259" s="28">
        <f t="shared" si="57"/>
        <v>0</v>
      </c>
    </row>
    <row r="260" spans="1:36" s="28" customFormat="1" ht="12.75">
      <c r="A260" s="27">
        <v>512240</v>
      </c>
      <c r="B260" s="26">
        <v>6504000</v>
      </c>
      <c r="C260" s="26" t="s">
        <v>522</v>
      </c>
      <c r="D260" s="28" t="s">
        <v>521</v>
      </c>
      <c r="E260" s="28" t="s">
        <v>522</v>
      </c>
      <c r="F260" s="28">
        <v>72686</v>
      </c>
      <c r="G260" s="28">
        <v>9999</v>
      </c>
      <c r="H260" s="28">
        <v>8704962336</v>
      </c>
      <c r="I260" s="29">
        <v>7</v>
      </c>
      <c r="J260" s="29" t="s">
        <v>1</v>
      </c>
      <c r="K260" s="30" t="s">
        <v>700</v>
      </c>
      <c r="L260" s="42">
        <v>60.55</v>
      </c>
      <c r="M260" s="30" t="s">
        <v>700</v>
      </c>
      <c r="N260" s="31" t="s">
        <v>701</v>
      </c>
      <c r="O260" s="31"/>
      <c r="P260" s="32">
        <v>89.58333333333334</v>
      </c>
      <c r="Q260" s="29" t="str">
        <f t="shared" si="59"/>
        <v>YES</v>
      </c>
      <c r="R260" s="29" t="s">
        <v>1</v>
      </c>
      <c r="S260" s="31" t="s">
        <v>702</v>
      </c>
      <c r="T260" s="33">
        <v>650</v>
      </c>
      <c r="U260" s="34">
        <v>316.85346</v>
      </c>
      <c r="V260" s="35">
        <v>552.077357</v>
      </c>
      <c r="W260" s="36">
        <v>10245</v>
      </c>
      <c r="X260" s="37">
        <f t="shared" si="45"/>
        <v>1</v>
      </c>
      <c r="Y260" s="37">
        <f t="shared" si="46"/>
        <v>1</v>
      </c>
      <c r="Z260" s="37" t="str">
        <f t="shared" si="47"/>
        <v>ELIGIBLE</v>
      </c>
      <c r="AA260" s="37" t="str">
        <f t="shared" si="48"/>
        <v>OKAY</v>
      </c>
      <c r="AB260" s="37">
        <f t="shared" si="49"/>
        <v>1</v>
      </c>
      <c r="AC260" s="37">
        <f t="shared" si="50"/>
        <v>1</v>
      </c>
      <c r="AD260" s="37" t="str">
        <f t="shared" si="51"/>
        <v>CHECK</v>
      </c>
      <c r="AE260" s="37" t="str">
        <f t="shared" si="52"/>
        <v>SRSA</v>
      </c>
      <c r="AF260" s="37">
        <f t="shared" si="53"/>
        <v>0</v>
      </c>
      <c r="AG260" s="37">
        <f t="shared" si="54"/>
        <v>0</v>
      </c>
      <c r="AH260" s="28">
        <f t="shared" si="55"/>
        <v>0</v>
      </c>
      <c r="AI260" s="28">
        <f t="shared" si="56"/>
        <v>0</v>
      </c>
      <c r="AJ260" s="28">
        <f t="shared" si="57"/>
        <v>0</v>
      </c>
    </row>
    <row r="261" spans="1:36" s="28" customFormat="1" ht="12.75">
      <c r="A261" s="27">
        <v>506330</v>
      </c>
      <c r="B261" s="26">
        <v>6601000</v>
      </c>
      <c r="C261" s="26" t="s">
        <v>273</v>
      </c>
      <c r="D261" s="28" t="s">
        <v>272</v>
      </c>
      <c r="E261" s="28" t="s">
        <v>273</v>
      </c>
      <c r="F261" s="28">
        <v>72901</v>
      </c>
      <c r="G261" s="28">
        <v>1948</v>
      </c>
      <c r="H261" s="28">
        <v>5017852501</v>
      </c>
      <c r="I261" s="29" t="s">
        <v>691</v>
      </c>
      <c r="J261" s="29" t="s">
        <v>0</v>
      </c>
      <c r="K261" s="30"/>
      <c r="L261" s="42">
        <v>11926.79</v>
      </c>
      <c r="M261" s="30" t="s">
        <v>702</v>
      </c>
      <c r="N261" s="31" t="s">
        <v>702</v>
      </c>
      <c r="O261" s="31"/>
      <c r="P261" s="32">
        <v>18.85849375211077</v>
      </c>
      <c r="Q261" s="29" t="str">
        <f t="shared" si="59"/>
        <v>NO</v>
      </c>
      <c r="R261" s="29" t="s">
        <v>0</v>
      </c>
      <c r="S261" s="31" t="s">
        <v>702</v>
      </c>
      <c r="T261" s="33">
        <v>92970</v>
      </c>
      <c r="U261" s="34">
        <v>63248.477094</v>
      </c>
      <c r="V261" s="35">
        <v>86245.2216936</v>
      </c>
      <c r="W261" s="36">
        <v>413316</v>
      </c>
      <c r="X261" s="37">
        <f t="shared" si="45"/>
        <v>0</v>
      </c>
      <c r="Y261" s="37">
        <f t="shared" si="46"/>
        <v>0</v>
      </c>
      <c r="Z261" s="37">
        <f t="shared" si="47"/>
        <v>0</v>
      </c>
      <c r="AA261" s="37">
        <f t="shared" si="48"/>
        <v>0</v>
      </c>
      <c r="AB261" s="37">
        <f t="shared" si="49"/>
        <v>0</v>
      </c>
      <c r="AC261" s="37">
        <f t="shared" si="50"/>
        <v>0</v>
      </c>
      <c r="AD261" s="37">
        <f t="shared" si="51"/>
        <v>0</v>
      </c>
      <c r="AE261" s="37">
        <f t="shared" si="52"/>
        <v>0</v>
      </c>
      <c r="AF261" s="37">
        <f t="shared" si="53"/>
        <v>0</v>
      </c>
      <c r="AG261" s="37">
        <f t="shared" si="54"/>
        <v>0</v>
      </c>
      <c r="AH261" s="28">
        <f t="shared" si="55"/>
        <v>0</v>
      </c>
      <c r="AI261" s="28">
        <f t="shared" si="56"/>
        <v>0</v>
      </c>
      <c r="AJ261" s="28">
        <f t="shared" si="57"/>
        <v>0</v>
      </c>
    </row>
    <row r="262" spans="1:36" s="28" customFormat="1" ht="12.75">
      <c r="A262" s="27">
        <v>506990</v>
      </c>
      <c r="B262" s="26">
        <v>6602000</v>
      </c>
      <c r="C262" s="26" t="s">
        <v>301</v>
      </c>
      <c r="D262" s="28" t="s">
        <v>300</v>
      </c>
      <c r="E262" s="28" t="s">
        <v>301</v>
      </c>
      <c r="F262" s="28">
        <v>72936</v>
      </c>
      <c r="G262" s="28">
        <v>7016</v>
      </c>
      <c r="H262" s="28">
        <v>5019964142</v>
      </c>
      <c r="I262" s="29">
        <v>4</v>
      </c>
      <c r="J262" s="29" t="s">
        <v>0</v>
      </c>
      <c r="K262" s="30"/>
      <c r="L262" s="42">
        <v>3036.43</v>
      </c>
      <c r="M262" s="30" t="s">
        <v>702</v>
      </c>
      <c r="N262" s="31" t="s">
        <v>702</v>
      </c>
      <c r="O262" s="31"/>
      <c r="P262" s="32">
        <v>17.794892582083502</v>
      </c>
      <c r="Q262" s="29" t="str">
        <f t="shared" si="59"/>
        <v>NO</v>
      </c>
      <c r="R262" s="29" t="s">
        <v>0</v>
      </c>
      <c r="S262" s="31" t="s">
        <v>702</v>
      </c>
      <c r="T262" s="33">
        <v>15219</v>
      </c>
      <c r="U262" s="34">
        <v>14330.829348</v>
      </c>
      <c r="V262" s="35">
        <v>19316.0987466</v>
      </c>
      <c r="W262" s="36">
        <v>71407</v>
      </c>
      <c r="X262" s="37">
        <f aca="true" t="shared" si="60" ref="X262:X317">IF(OR(J262="YES",K262="YES"),1,0)</f>
        <v>0</v>
      </c>
      <c r="Y262" s="37">
        <f aca="true" t="shared" si="61" ref="Y262:Y317">IF(OR(L262&lt;600,M262="YES"),1,0)</f>
        <v>0</v>
      </c>
      <c r="Z262" s="37">
        <f aca="true" t="shared" si="62" ref="Z262:Z317">IF(AND(X262=1,Y262=1),"ELIGIBLE",0)</f>
        <v>0</v>
      </c>
      <c r="AA262" s="37">
        <f aca="true" t="shared" si="63" ref="AA262:AA317">IF(AND(Z262="ELIGIBLE",N262="YES"),"OKAY",0)</f>
        <v>0</v>
      </c>
      <c r="AB262" s="37">
        <f aca="true" t="shared" si="64" ref="AB262:AB317">IF(AND(P262&gt;=20,Q262="YES"),1,0)</f>
        <v>0</v>
      </c>
      <c r="AC262" s="37">
        <f aca="true" t="shared" si="65" ref="AC262:AC317">IF(R262="YES",1,0)</f>
        <v>0</v>
      </c>
      <c r="AD262" s="37">
        <f aca="true" t="shared" si="66" ref="AD262:AD317">IF(AND(AB262=1,AC262=1),"CHECK",0)</f>
        <v>0</v>
      </c>
      <c r="AE262" s="37">
        <f aca="true" t="shared" si="67" ref="AE262:AE317">IF(AND(Z262="ELIGIBLE",AD262="CHECK"),"SRSA",0)</f>
        <v>0</v>
      </c>
      <c r="AF262" s="37">
        <f aca="true" t="shared" si="68" ref="AF262:AF317">IF(AND(AD262="CHECK",AE262=0),"RLISP",0)</f>
        <v>0</v>
      </c>
      <c r="AG262" s="37">
        <f aca="true" t="shared" si="69" ref="AG262:AG317">IF(AND(AA262="OKAY",AF262="RLISP"),"NO",0)</f>
        <v>0</v>
      </c>
      <c r="AH262" s="28">
        <f aca="true" t="shared" si="70" ref="AH262:AH317">IF(AND(OR(X262=0,Y262=0),(N262="YES")),"TROUBLE",0)</f>
        <v>0</v>
      </c>
      <c r="AI262" s="28">
        <f aca="true" t="shared" si="71" ref="AI262:AI317">IF(AND(OR(AB262=0,AC262=0),(S262="YES")),"TROUBLE",0)</f>
        <v>0</v>
      </c>
      <c r="AJ262" s="28">
        <f aca="true" t="shared" si="72" ref="AJ262:AJ317">IF(AND(AND(AD262=0,P262&gt;=19.95),(S262=1)),"PROBLEM",0)</f>
        <v>0</v>
      </c>
    </row>
    <row r="263" spans="1:36" s="28" customFormat="1" ht="12.75">
      <c r="A263" s="27">
        <v>507170</v>
      </c>
      <c r="B263" s="26">
        <v>6603000</v>
      </c>
      <c r="C263" s="26" t="s">
        <v>307</v>
      </c>
      <c r="D263" s="28" t="s">
        <v>306</v>
      </c>
      <c r="E263" s="28" t="s">
        <v>307</v>
      </c>
      <c r="F263" s="28">
        <v>72937</v>
      </c>
      <c r="G263" s="28">
        <v>4756</v>
      </c>
      <c r="H263" s="28">
        <v>5016388822</v>
      </c>
      <c r="I263" s="29">
        <v>8</v>
      </c>
      <c r="J263" s="29" t="s">
        <v>1</v>
      </c>
      <c r="K263" s="30"/>
      <c r="L263" s="42">
        <v>533.18</v>
      </c>
      <c r="M263" s="30" t="s">
        <v>700</v>
      </c>
      <c r="N263" s="31" t="s">
        <v>701</v>
      </c>
      <c r="O263" s="31"/>
      <c r="P263" s="32">
        <v>11.13138686131387</v>
      </c>
      <c r="Q263" s="29" t="str">
        <f t="shared" si="59"/>
        <v>NO</v>
      </c>
      <c r="R263" s="29" t="s">
        <v>1</v>
      </c>
      <c r="S263" s="31" t="s">
        <v>702</v>
      </c>
      <c r="T263" s="33">
        <v>3330</v>
      </c>
      <c r="U263" s="34">
        <v>2589.145416</v>
      </c>
      <c r="V263" s="35">
        <v>3489.8321172</v>
      </c>
      <c r="W263" s="36">
        <v>10821</v>
      </c>
      <c r="X263" s="37">
        <f t="shared" si="60"/>
        <v>1</v>
      </c>
      <c r="Y263" s="37">
        <f t="shared" si="61"/>
        <v>1</v>
      </c>
      <c r="Z263" s="37" t="str">
        <f t="shared" si="62"/>
        <v>ELIGIBLE</v>
      </c>
      <c r="AA263" s="37" t="str">
        <f t="shared" si="63"/>
        <v>OKAY</v>
      </c>
      <c r="AB263" s="37">
        <f t="shared" si="64"/>
        <v>0</v>
      </c>
      <c r="AC263" s="37">
        <f t="shared" si="65"/>
        <v>1</v>
      </c>
      <c r="AD263" s="37">
        <f t="shared" si="66"/>
        <v>0</v>
      </c>
      <c r="AE263" s="37">
        <f t="shared" si="67"/>
        <v>0</v>
      </c>
      <c r="AF263" s="37">
        <f t="shared" si="68"/>
        <v>0</v>
      </c>
      <c r="AG263" s="37">
        <f t="shared" si="69"/>
        <v>0</v>
      </c>
      <c r="AH263" s="28">
        <f t="shared" si="70"/>
        <v>0</v>
      </c>
      <c r="AI263" s="28">
        <f t="shared" si="71"/>
        <v>0</v>
      </c>
      <c r="AJ263" s="28">
        <f t="shared" si="72"/>
        <v>0</v>
      </c>
    </row>
    <row r="264" spans="1:36" s="28" customFormat="1" ht="12.75">
      <c r="A264" s="27">
        <v>507410</v>
      </c>
      <c r="B264" s="26">
        <v>6604000</v>
      </c>
      <c r="C264" s="26" t="s">
        <v>317</v>
      </c>
      <c r="D264" s="28" t="s">
        <v>316</v>
      </c>
      <c r="E264" s="28" t="s">
        <v>317</v>
      </c>
      <c r="F264" s="28">
        <v>72938</v>
      </c>
      <c r="G264" s="28">
        <v>489</v>
      </c>
      <c r="H264" s="28">
        <v>5016392910</v>
      </c>
      <c r="I264" s="29">
        <v>8</v>
      </c>
      <c r="J264" s="29" t="s">
        <v>1</v>
      </c>
      <c r="K264" s="30" t="s">
        <v>700</v>
      </c>
      <c r="L264" s="42">
        <v>438.1</v>
      </c>
      <c r="M264" s="30" t="s">
        <v>700</v>
      </c>
      <c r="N264" s="31" t="s">
        <v>701</v>
      </c>
      <c r="O264" s="31"/>
      <c r="P264" s="32">
        <v>21.832358674463936</v>
      </c>
      <c r="Q264" s="29" t="str">
        <f t="shared" si="59"/>
        <v>YES</v>
      </c>
      <c r="R264" s="29" t="s">
        <v>1</v>
      </c>
      <c r="S264" s="31" t="s">
        <v>702</v>
      </c>
      <c r="T264" s="33">
        <v>3155</v>
      </c>
      <c r="U264" s="34">
        <v>2222.500698</v>
      </c>
      <c r="V264" s="35">
        <v>2995.6426041</v>
      </c>
      <c r="W264" s="36">
        <v>16062</v>
      </c>
      <c r="X264" s="37">
        <f t="shared" si="60"/>
        <v>1</v>
      </c>
      <c r="Y264" s="37">
        <f t="shared" si="61"/>
        <v>1</v>
      </c>
      <c r="Z264" s="37" t="str">
        <f t="shared" si="62"/>
        <v>ELIGIBLE</v>
      </c>
      <c r="AA264" s="37" t="str">
        <f t="shared" si="63"/>
        <v>OKAY</v>
      </c>
      <c r="AB264" s="37">
        <f t="shared" si="64"/>
        <v>1</v>
      </c>
      <c r="AC264" s="37">
        <f t="shared" si="65"/>
        <v>1</v>
      </c>
      <c r="AD264" s="37" t="str">
        <f t="shared" si="66"/>
        <v>CHECK</v>
      </c>
      <c r="AE264" s="37" t="str">
        <f t="shared" si="67"/>
        <v>SRSA</v>
      </c>
      <c r="AF264" s="37">
        <f t="shared" si="68"/>
        <v>0</v>
      </c>
      <c r="AG264" s="37">
        <f t="shared" si="69"/>
        <v>0</v>
      </c>
      <c r="AH264" s="28">
        <f t="shared" si="70"/>
        <v>0</v>
      </c>
      <c r="AI264" s="28">
        <f t="shared" si="71"/>
        <v>0</v>
      </c>
      <c r="AJ264" s="28">
        <f t="shared" si="72"/>
        <v>0</v>
      </c>
    </row>
    <row r="265" spans="1:36" s="28" customFormat="1" ht="12.75">
      <c r="A265" s="27">
        <v>508730</v>
      </c>
      <c r="B265" s="26">
        <v>6605000</v>
      </c>
      <c r="C265" s="26" t="s">
        <v>374</v>
      </c>
      <c r="D265" s="28" t="s">
        <v>373</v>
      </c>
      <c r="E265" s="28" t="s">
        <v>374</v>
      </c>
      <c r="F265" s="28">
        <v>72941</v>
      </c>
      <c r="G265" s="28">
        <v>8</v>
      </c>
      <c r="H265" s="28">
        <v>5016745611</v>
      </c>
      <c r="I265" s="29">
        <v>8</v>
      </c>
      <c r="J265" s="29" t="s">
        <v>1</v>
      </c>
      <c r="K265" s="30" t="s">
        <v>700</v>
      </c>
      <c r="L265" s="42">
        <v>824.01</v>
      </c>
      <c r="M265" s="30" t="s">
        <v>702</v>
      </c>
      <c r="N265" s="31" t="s">
        <v>702</v>
      </c>
      <c r="O265" s="31"/>
      <c r="P265" s="32">
        <v>22.823218997361476</v>
      </c>
      <c r="Q265" s="29" t="str">
        <f t="shared" si="59"/>
        <v>YES</v>
      </c>
      <c r="R265" s="29" t="s">
        <v>1</v>
      </c>
      <c r="S265" s="31" t="s">
        <v>701</v>
      </c>
      <c r="T265" s="33">
        <v>4931</v>
      </c>
      <c r="U265" s="34">
        <v>3788.662086</v>
      </c>
      <c r="V265" s="35">
        <v>5112.7260737999995</v>
      </c>
      <c r="W265" s="36">
        <v>25352</v>
      </c>
      <c r="X265" s="37">
        <f t="shared" si="60"/>
        <v>1</v>
      </c>
      <c r="Y265" s="37">
        <f t="shared" si="61"/>
        <v>0</v>
      </c>
      <c r="Z265" s="37">
        <f t="shared" si="62"/>
        <v>0</v>
      </c>
      <c r="AA265" s="37">
        <f t="shared" si="63"/>
        <v>0</v>
      </c>
      <c r="AB265" s="37">
        <f t="shared" si="64"/>
        <v>1</v>
      </c>
      <c r="AC265" s="37">
        <f t="shared" si="65"/>
        <v>1</v>
      </c>
      <c r="AD265" s="37" t="str">
        <f t="shared" si="66"/>
        <v>CHECK</v>
      </c>
      <c r="AE265" s="37">
        <f t="shared" si="67"/>
        <v>0</v>
      </c>
      <c r="AF265" s="37" t="str">
        <f t="shared" si="68"/>
        <v>RLISP</v>
      </c>
      <c r="AG265" s="37">
        <f t="shared" si="69"/>
        <v>0</v>
      </c>
      <c r="AH265" s="28">
        <f t="shared" si="70"/>
        <v>0</v>
      </c>
      <c r="AI265" s="28">
        <f t="shared" si="71"/>
        <v>0</v>
      </c>
      <c r="AJ265" s="28">
        <f t="shared" si="72"/>
        <v>0</v>
      </c>
    </row>
    <row r="266" spans="1:36" s="28" customFormat="1" ht="12.75">
      <c r="A266" s="27">
        <v>509330</v>
      </c>
      <c r="B266" s="26">
        <v>6606000</v>
      </c>
      <c r="C266" s="26" t="s">
        <v>394</v>
      </c>
      <c r="D266" s="28" t="s">
        <v>393</v>
      </c>
      <c r="E266" s="28" t="s">
        <v>394</v>
      </c>
      <c r="F266" s="28">
        <v>72944</v>
      </c>
      <c r="G266" s="28">
        <v>308</v>
      </c>
      <c r="H266" s="28">
        <v>5019284006</v>
      </c>
      <c r="I266" s="29">
        <v>8</v>
      </c>
      <c r="J266" s="29" t="s">
        <v>1</v>
      </c>
      <c r="K266" s="30" t="s">
        <v>700</v>
      </c>
      <c r="L266" s="42">
        <v>974.58</v>
      </c>
      <c r="M266" s="30" t="s">
        <v>702</v>
      </c>
      <c r="N266" s="31" t="s">
        <v>702</v>
      </c>
      <c r="O266" s="31"/>
      <c r="P266" s="32">
        <v>24.160346695557962</v>
      </c>
      <c r="Q266" s="29" t="str">
        <f t="shared" si="59"/>
        <v>YES</v>
      </c>
      <c r="R266" s="29" t="s">
        <v>1</v>
      </c>
      <c r="S266" s="31" t="s">
        <v>701</v>
      </c>
      <c r="T266" s="33">
        <v>5937</v>
      </c>
      <c r="U266" s="34">
        <v>4721.116554</v>
      </c>
      <c r="V266" s="35">
        <v>6363.4526193</v>
      </c>
      <c r="W266" s="36">
        <v>32426</v>
      </c>
      <c r="X266" s="37">
        <f t="shared" si="60"/>
        <v>1</v>
      </c>
      <c r="Y266" s="37">
        <f t="shared" si="61"/>
        <v>0</v>
      </c>
      <c r="Z266" s="37">
        <f t="shared" si="62"/>
        <v>0</v>
      </c>
      <c r="AA266" s="37">
        <f t="shared" si="63"/>
        <v>0</v>
      </c>
      <c r="AB266" s="37">
        <f t="shared" si="64"/>
        <v>1</v>
      </c>
      <c r="AC266" s="37">
        <f t="shared" si="65"/>
        <v>1</v>
      </c>
      <c r="AD266" s="37" t="str">
        <f t="shared" si="66"/>
        <v>CHECK</v>
      </c>
      <c r="AE266" s="37">
        <f t="shared" si="67"/>
        <v>0</v>
      </c>
      <c r="AF266" s="37" t="str">
        <f t="shared" si="68"/>
        <v>RLISP</v>
      </c>
      <c r="AG266" s="37">
        <f t="shared" si="69"/>
        <v>0</v>
      </c>
      <c r="AH266" s="28">
        <f t="shared" si="70"/>
        <v>0</v>
      </c>
      <c r="AI266" s="28">
        <f t="shared" si="71"/>
        <v>0</v>
      </c>
      <c r="AJ266" s="28">
        <f t="shared" si="72"/>
        <v>0</v>
      </c>
    </row>
    <row r="267" spans="1:36" s="28" customFormat="1" ht="12.75">
      <c r="A267" s="27">
        <v>500049</v>
      </c>
      <c r="B267" s="26">
        <v>6701000</v>
      </c>
      <c r="C267" s="26" t="s">
        <v>83</v>
      </c>
      <c r="D267" s="28" t="s">
        <v>82</v>
      </c>
      <c r="E267" s="28" t="s">
        <v>83</v>
      </c>
      <c r="F267" s="28">
        <v>71832</v>
      </c>
      <c r="G267" s="28">
        <v>950</v>
      </c>
      <c r="H267" s="28">
        <v>8705844312</v>
      </c>
      <c r="I267" s="29">
        <v>6</v>
      </c>
      <c r="J267" s="29" t="s">
        <v>0</v>
      </c>
      <c r="K267" s="30"/>
      <c r="L267" s="42">
        <v>1800.63</v>
      </c>
      <c r="M267" s="30" t="s">
        <v>702</v>
      </c>
      <c r="N267" s="31" t="s">
        <v>702</v>
      </c>
      <c r="O267" s="31"/>
      <c r="P267" s="32">
        <v>24.40717177559283</v>
      </c>
      <c r="Q267" s="29" t="str">
        <f t="shared" si="59"/>
        <v>YES</v>
      </c>
      <c r="R267" s="29" t="s">
        <v>1</v>
      </c>
      <c r="S267" s="31" t="s">
        <v>701</v>
      </c>
      <c r="T267" s="33">
        <v>14557</v>
      </c>
      <c r="U267" s="34">
        <v>8201.978136</v>
      </c>
      <c r="V267" s="35">
        <v>14253.2024412</v>
      </c>
      <c r="W267" s="36">
        <v>60263</v>
      </c>
      <c r="X267" s="37">
        <f t="shared" si="60"/>
        <v>0</v>
      </c>
      <c r="Y267" s="37">
        <f t="shared" si="61"/>
        <v>0</v>
      </c>
      <c r="Z267" s="37">
        <f t="shared" si="62"/>
        <v>0</v>
      </c>
      <c r="AA267" s="37">
        <f t="shared" si="63"/>
        <v>0</v>
      </c>
      <c r="AB267" s="37">
        <f t="shared" si="64"/>
        <v>1</v>
      </c>
      <c r="AC267" s="37">
        <f t="shared" si="65"/>
        <v>1</v>
      </c>
      <c r="AD267" s="37" t="str">
        <f t="shared" si="66"/>
        <v>CHECK</v>
      </c>
      <c r="AE267" s="37">
        <f t="shared" si="67"/>
        <v>0</v>
      </c>
      <c r="AF267" s="37" t="str">
        <f t="shared" si="68"/>
        <v>RLISP</v>
      </c>
      <c r="AG267" s="37">
        <f t="shared" si="69"/>
        <v>0</v>
      </c>
      <c r="AH267" s="28">
        <f t="shared" si="70"/>
        <v>0</v>
      </c>
      <c r="AI267" s="28">
        <f t="shared" si="71"/>
        <v>0</v>
      </c>
      <c r="AJ267" s="28">
        <f t="shared" si="72"/>
        <v>0</v>
      </c>
    </row>
    <row r="268" spans="1:36" s="28" customFormat="1" ht="12.75">
      <c r="A268" s="27">
        <v>507860</v>
      </c>
      <c r="B268" s="26">
        <v>6703000</v>
      </c>
      <c r="C268" s="26" t="s">
        <v>342</v>
      </c>
      <c r="D268" s="28" t="s">
        <v>341</v>
      </c>
      <c r="E268" s="28" t="s">
        <v>342</v>
      </c>
      <c r="F268" s="28">
        <v>71842</v>
      </c>
      <c r="G268" s="28">
        <v>435</v>
      </c>
      <c r="H268" s="28">
        <v>8708322340</v>
      </c>
      <c r="I268" s="29">
        <v>7</v>
      </c>
      <c r="J268" s="29" t="s">
        <v>1</v>
      </c>
      <c r="K268" s="30"/>
      <c r="L268" s="42">
        <v>765.87</v>
      </c>
      <c r="M268" s="30" t="s">
        <v>702</v>
      </c>
      <c r="N268" s="31" t="s">
        <v>702</v>
      </c>
      <c r="O268" s="31"/>
      <c r="P268" s="32">
        <v>27.510917030567683</v>
      </c>
      <c r="Q268" s="29" t="str">
        <f t="shared" si="59"/>
        <v>YES</v>
      </c>
      <c r="R268" s="29" t="s">
        <v>1</v>
      </c>
      <c r="S268" s="31" t="s">
        <v>701</v>
      </c>
      <c r="T268" s="33">
        <v>5775</v>
      </c>
      <c r="U268" s="34">
        <v>3684.553092</v>
      </c>
      <c r="V268" s="35">
        <v>4966.2995513999995</v>
      </c>
      <c r="W268" s="36">
        <v>27007</v>
      </c>
      <c r="X268" s="37">
        <f t="shared" si="60"/>
        <v>1</v>
      </c>
      <c r="Y268" s="37">
        <f t="shared" si="61"/>
        <v>0</v>
      </c>
      <c r="Z268" s="37">
        <f t="shared" si="62"/>
        <v>0</v>
      </c>
      <c r="AA268" s="37">
        <f t="shared" si="63"/>
        <v>0</v>
      </c>
      <c r="AB268" s="37">
        <f t="shared" si="64"/>
        <v>1</v>
      </c>
      <c r="AC268" s="37">
        <f t="shared" si="65"/>
        <v>1</v>
      </c>
      <c r="AD268" s="37" t="str">
        <f t="shared" si="66"/>
        <v>CHECK</v>
      </c>
      <c r="AE268" s="37">
        <f t="shared" si="67"/>
        <v>0</v>
      </c>
      <c r="AF268" s="37" t="str">
        <f t="shared" si="68"/>
        <v>RLISP</v>
      </c>
      <c r="AG268" s="37">
        <f t="shared" si="69"/>
        <v>0</v>
      </c>
      <c r="AH268" s="28">
        <f t="shared" si="70"/>
        <v>0</v>
      </c>
      <c r="AI268" s="28">
        <f t="shared" si="71"/>
        <v>0</v>
      </c>
      <c r="AJ268" s="28">
        <f t="shared" si="72"/>
        <v>0</v>
      </c>
    </row>
    <row r="269" spans="1:36" s="28" customFormat="1" ht="12.75">
      <c r="A269" s="27">
        <v>509030</v>
      </c>
      <c r="B269" s="26">
        <v>6704000</v>
      </c>
      <c r="C269" s="26" t="s">
        <v>383</v>
      </c>
      <c r="D269" s="28" t="s">
        <v>382</v>
      </c>
      <c r="E269" s="28" t="s">
        <v>383</v>
      </c>
      <c r="F269" s="28">
        <v>71846</v>
      </c>
      <c r="G269" s="28">
        <v>88</v>
      </c>
      <c r="H269" s="28">
        <v>8702895161</v>
      </c>
      <c r="I269" s="29">
        <v>7</v>
      </c>
      <c r="J269" s="29" t="s">
        <v>1</v>
      </c>
      <c r="K269" s="30" t="s">
        <v>700</v>
      </c>
      <c r="L269" s="42">
        <v>406.16</v>
      </c>
      <c r="M269" s="30" t="s">
        <v>700</v>
      </c>
      <c r="N269" s="31" t="s">
        <v>701</v>
      </c>
      <c r="O269" s="31"/>
      <c r="P269" s="32">
        <v>20.33898305084746</v>
      </c>
      <c r="Q269" s="29" t="str">
        <f t="shared" si="59"/>
        <v>YES</v>
      </c>
      <c r="R269" s="29" t="s">
        <v>1</v>
      </c>
      <c r="S269" s="31" t="s">
        <v>702</v>
      </c>
      <c r="T269" s="33">
        <v>2751</v>
      </c>
      <c r="U269" s="34">
        <v>1864.908936</v>
      </c>
      <c r="V269" s="35">
        <v>2513.6553012</v>
      </c>
      <c r="W269" s="36">
        <v>15070</v>
      </c>
      <c r="X269" s="37">
        <f t="shared" si="60"/>
        <v>1</v>
      </c>
      <c r="Y269" s="37">
        <f t="shared" si="61"/>
        <v>1</v>
      </c>
      <c r="Z269" s="37" t="str">
        <f t="shared" si="62"/>
        <v>ELIGIBLE</v>
      </c>
      <c r="AA269" s="37" t="str">
        <f t="shared" si="63"/>
        <v>OKAY</v>
      </c>
      <c r="AB269" s="37">
        <f t="shared" si="64"/>
        <v>1</v>
      </c>
      <c r="AC269" s="37">
        <f t="shared" si="65"/>
        <v>1</v>
      </c>
      <c r="AD269" s="37" t="str">
        <f t="shared" si="66"/>
        <v>CHECK</v>
      </c>
      <c r="AE269" s="37" t="str">
        <f t="shared" si="67"/>
        <v>SRSA</v>
      </c>
      <c r="AF269" s="37">
        <f t="shared" si="68"/>
        <v>0</v>
      </c>
      <c r="AG269" s="37">
        <f t="shared" si="69"/>
        <v>0</v>
      </c>
      <c r="AH269" s="28">
        <f t="shared" si="70"/>
        <v>0</v>
      </c>
      <c r="AI269" s="28">
        <f t="shared" si="71"/>
        <v>0</v>
      </c>
      <c r="AJ269" s="28">
        <f t="shared" si="72"/>
        <v>0</v>
      </c>
    </row>
    <row r="270" spans="1:36" s="28" customFormat="1" ht="12.75">
      <c r="A270" s="27">
        <v>504050</v>
      </c>
      <c r="B270" s="26">
        <v>6802000</v>
      </c>
      <c r="C270" s="26" t="s">
        <v>173</v>
      </c>
      <c r="D270" s="28" t="s">
        <v>172</v>
      </c>
      <c r="E270" s="28" t="s">
        <v>173</v>
      </c>
      <c r="F270" s="28">
        <v>72521</v>
      </c>
      <c r="G270" s="28">
        <v>600</v>
      </c>
      <c r="H270" s="28">
        <v>8702835391</v>
      </c>
      <c r="I270" s="29">
        <v>7</v>
      </c>
      <c r="J270" s="29" t="s">
        <v>1</v>
      </c>
      <c r="K270" s="30" t="s">
        <v>700</v>
      </c>
      <c r="L270" s="42">
        <v>962.03</v>
      </c>
      <c r="M270" s="30" t="s">
        <v>702</v>
      </c>
      <c r="N270" s="31" t="s">
        <v>702</v>
      </c>
      <c r="O270" s="31"/>
      <c r="P270" s="32">
        <v>26.96443341604632</v>
      </c>
      <c r="Q270" s="29" t="str">
        <f t="shared" si="59"/>
        <v>YES</v>
      </c>
      <c r="R270" s="29" t="s">
        <v>1</v>
      </c>
      <c r="S270" s="31" t="s">
        <v>701</v>
      </c>
      <c r="T270" s="33">
        <v>7259</v>
      </c>
      <c r="U270" s="34">
        <v>4693.957686</v>
      </c>
      <c r="V270" s="35">
        <v>6339.0481989</v>
      </c>
      <c r="W270" s="36">
        <v>44099</v>
      </c>
      <c r="X270" s="37">
        <f t="shared" si="60"/>
        <v>1</v>
      </c>
      <c r="Y270" s="37">
        <f t="shared" si="61"/>
        <v>0</v>
      </c>
      <c r="Z270" s="37">
        <f t="shared" si="62"/>
        <v>0</v>
      </c>
      <c r="AA270" s="37">
        <f t="shared" si="63"/>
        <v>0</v>
      </c>
      <c r="AB270" s="37">
        <f t="shared" si="64"/>
        <v>1</v>
      </c>
      <c r="AC270" s="37">
        <f t="shared" si="65"/>
        <v>1</v>
      </c>
      <c r="AD270" s="37" t="str">
        <f t="shared" si="66"/>
        <v>CHECK</v>
      </c>
      <c r="AE270" s="37">
        <f t="shared" si="67"/>
        <v>0</v>
      </c>
      <c r="AF270" s="37" t="str">
        <f t="shared" si="68"/>
        <v>RLISP</v>
      </c>
      <c r="AG270" s="37">
        <f t="shared" si="69"/>
        <v>0</v>
      </c>
      <c r="AH270" s="28">
        <f t="shared" si="70"/>
        <v>0</v>
      </c>
      <c r="AI270" s="28">
        <f t="shared" si="71"/>
        <v>0</v>
      </c>
      <c r="AJ270" s="28">
        <f t="shared" si="72"/>
        <v>0</v>
      </c>
    </row>
    <row r="271" spans="1:36" s="28" customFormat="1" ht="12.75">
      <c r="A271" s="27">
        <v>506000</v>
      </c>
      <c r="B271" s="26">
        <v>6803000</v>
      </c>
      <c r="C271" s="26" t="s">
        <v>257</v>
      </c>
      <c r="D271" s="28" t="s">
        <v>256</v>
      </c>
      <c r="E271" s="28" t="s">
        <v>257</v>
      </c>
      <c r="F271" s="28">
        <v>73532</v>
      </c>
      <c r="G271" s="28">
        <v>240</v>
      </c>
      <c r="H271" s="28">
        <v>8702663391</v>
      </c>
      <c r="I271" s="29">
        <v>7</v>
      </c>
      <c r="J271" s="29" t="s">
        <v>1</v>
      </c>
      <c r="K271" s="30" t="s">
        <v>700</v>
      </c>
      <c r="L271" s="42">
        <v>307.97</v>
      </c>
      <c r="M271" s="30" t="s">
        <v>700</v>
      </c>
      <c r="N271" s="31" t="s">
        <v>701</v>
      </c>
      <c r="O271" s="31"/>
      <c r="P271" s="32">
        <v>16.158536585365855</v>
      </c>
      <c r="Q271" s="29" t="str">
        <f t="shared" si="59"/>
        <v>NO</v>
      </c>
      <c r="R271" s="29" t="s">
        <v>1</v>
      </c>
      <c r="S271" s="31" t="s">
        <v>702</v>
      </c>
      <c r="T271" s="33">
        <v>2245</v>
      </c>
      <c r="U271" s="34">
        <v>1412.261136</v>
      </c>
      <c r="V271" s="35">
        <v>2454.5447912</v>
      </c>
      <c r="W271" s="36">
        <v>8143</v>
      </c>
      <c r="X271" s="37">
        <f t="shared" si="60"/>
        <v>1</v>
      </c>
      <c r="Y271" s="37">
        <f t="shared" si="61"/>
        <v>1</v>
      </c>
      <c r="Z271" s="37" t="str">
        <f t="shared" si="62"/>
        <v>ELIGIBLE</v>
      </c>
      <c r="AA271" s="37" t="str">
        <f t="shared" si="63"/>
        <v>OKAY</v>
      </c>
      <c r="AB271" s="37">
        <f t="shared" si="64"/>
        <v>0</v>
      </c>
      <c r="AC271" s="37">
        <f t="shared" si="65"/>
        <v>1</v>
      </c>
      <c r="AD271" s="37">
        <f t="shared" si="66"/>
        <v>0</v>
      </c>
      <c r="AE271" s="37">
        <f t="shared" si="67"/>
        <v>0</v>
      </c>
      <c r="AF271" s="37">
        <f t="shared" si="68"/>
        <v>0</v>
      </c>
      <c r="AG271" s="37">
        <f t="shared" si="69"/>
        <v>0</v>
      </c>
      <c r="AH271" s="28">
        <f t="shared" si="70"/>
        <v>0</v>
      </c>
      <c r="AI271" s="28">
        <f t="shared" si="71"/>
        <v>0</v>
      </c>
      <c r="AJ271" s="28">
        <f t="shared" si="72"/>
        <v>0</v>
      </c>
    </row>
    <row r="272" spans="1:36" s="28" customFormat="1" ht="12.75">
      <c r="A272" s="27">
        <v>507770</v>
      </c>
      <c r="B272" s="26">
        <v>6804000</v>
      </c>
      <c r="C272" s="26" t="s">
        <v>649</v>
      </c>
      <c r="D272" s="28" t="s">
        <v>335</v>
      </c>
      <c r="E272" s="28" t="s">
        <v>336</v>
      </c>
      <c r="F272" s="28">
        <v>72542</v>
      </c>
      <c r="G272" s="28">
        <v>419</v>
      </c>
      <c r="H272" s="28">
        <v>8708563275</v>
      </c>
      <c r="I272" s="29">
        <v>7</v>
      </c>
      <c r="J272" s="29" t="s">
        <v>1</v>
      </c>
      <c r="K272" s="30" t="s">
        <v>700</v>
      </c>
      <c r="L272" s="42">
        <v>1408.38</v>
      </c>
      <c r="M272" s="30" t="s">
        <v>702</v>
      </c>
      <c r="N272" s="31" t="s">
        <v>702</v>
      </c>
      <c r="O272" s="31"/>
      <c r="P272" s="32">
        <v>35.65387117761874</v>
      </c>
      <c r="Q272" s="29" t="str">
        <f t="shared" si="59"/>
        <v>YES</v>
      </c>
      <c r="R272" s="29" t="s">
        <v>1</v>
      </c>
      <c r="S272" s="31" t="s">
        <v>701</v>
      </c>
      <c r="T272" s="33">
        <v>10789</v>
      </c>
      <c r="U272" s="34">
        <v>6694.660962</v>
      </c>
      <c r="V272" s="35">
        <v>11633.5344429</v>
      </c>
      <c r="W272" s="36">
        <v>72308</v>
      </c>
      <c r="X272" s="37">
        <f t="shared" si="60"/>
        <v>1</v>
      </c>
      <c r="Y272" s="37">
        <f t="shared" si="61"/>
        <v>0</v>
      </c>
      <c r="Z272" s="37">
        <f t="shared" si="62"/>
        <v>0</v>
      </c>
      <c r="AA272" s="37">
        <f t="shared" si="63"/>
        <v>0</v>
      </c>
      <c r="AB272" s="37">
        <f t="shared" si="64"/>
        <v>1</v>
      </c>
      <c r="AC272" s="37">
        <f t="shared" si="65"/>
        <v>1</v>
      </c>
      <c r="AD272" s="37" t="str">
        <f t="shared" si="66"/>
        <v>CHECK</v>
      </c>
      <c r="AE272" s="37">
        <f t="shared" si="67"/>
        <v>0</v>
      </c>
      <c r="AF272" s="37" t="str">
        <f t="shared" si="68"/>
        <v>RLISP</v>
      </c>
      <c r="AG272" s="37">
        <f t="shared" si="69"/>
        <v>0</v>
      </c>
      <c r="AH272" s="28">
        <f t="shared" si="70"/>
        <v>0</v>
      </c>
      <c r="AI272" s="28">
        <f t="shared" si="71"/>
        <v>0</v>
      </c>
      <c r="AJ272" s="28">
        <f t="shared" si="72"/>
        <v>0</v>
      </c>
    </row>
    <row r="273" spans="1:36" s="28" customFormat="1" ht="12.75">
      <c r="A273" s="27">
        <v>514190</v>
      </c>
      <c r="B273" s="26">
        <v>6805000</v>
      </c>
      <c r="C273" s="26" t="s">
        <v>598</v>
      </c>
      <c r="D273" s="28" t="s">
        <v>597</v>
      </c>
      <c r="E273" s="28" t="s">
        <v>598</v>
      </c>
      <c r="F273" s="28">
        <v>72482</v>
      </c>
      <c r="G273" s="28">
        <v>137</v>
      </c>
      <c r="H273" s="28">
        <v>8709664330</v>
      </c>
      <c r="I273" s="29">
        <v>7</v>
      </c>
      <c r="J273" s="29" t="s">
        <v>1</v>
      </c>
      <c r="K273" s="30" t="s">
        <v>700</v>
      </c>
      <c r="L273" s="42">
        <v>226.7</v>
      </c>
      <c r="M273" s="30" t="s">
        <v>700</v>
      </c>
      <c r="N273" s="31" t="s">
        <v>701</v>
      </c>
      <c r="O273" s="31"/>
      <c r="P273" s="32">
        <v>48.65771812080537</v>
      </c>
      <c r="Q273" s="29" t="str">
        <f t="shared" si="59"/>
        <v>YES</v>
      </c>
      <c r="R273" s="29" t="s">
        <v>1</v>
      </c>
      <c r="S273" s="31" t="s">
        <v>702</v>
      </c>
      <c r="T273" s="33">
        <v>2380</v>
      </c>
      <c r="U273" s="34">
        <v>1136.145978</v>
      </c>
      <c r="V273" s="35">
        <v>1974.3773801</v>
      </c>
      <c r="W273" s="36">
        <v>18178</v>
      </c>
      <c r="X273" s="37">
        <f t="shared" si="60"/>
        <v>1</v>
      </c>
      <c r="Y273" s="37">
        <f t="shared" si="61"/>
        <v>1</v>
      </c>
      <c r="Z273" s="37" t="str">
        <f t="shared" si="62"/>
        <v>ELIGIBLE</v>
      </c>
      <c r="AA273" s="37" t="str">
        <f t="shared" si="63"/>
        <v>OKAY</v>
      </c>
      <c r="AB273" s="37">
        <f t="shared" si="64"/>
        <v>1</v>
      </c>
      <c r="AC273" s="37">
        <f t="shared" si="65"/>
        <v>1</v>
      </c>
      <c r="AD273" s="37" t="str">
        <f t="shared" si="66"/>
        <v>CHECK</v>
      </c>
      <c r="AE273" s="37" t="str">
        <f t="shared" si="67"/>
        <v>SRSA</v>
      </c>
      <c r="AF273" s="37">
        <f t="shared" si="68"/>
        <v>0</v>
      </c>
      <c r="AG273" s="37">
        <f t="shared" si="69"/>
        <v>0</v>
      </c>
      <c r="AH273" s="28">
        <f t="shared" si="70"/>
        <v>0</v>
      </c>
      <c r="AI273" s="28">
        <f t="shared" si="71"/>
        <v>0</v>
      </c>
      <c r="AJ273" s="28">
        <f t="shared" si="72"/>
        <v>0</v>
      </c>
    </row>
    <row r="274" spans="1:36" s="28" customFormat="1" ht="12.75">
      <c r="A274" s="27">
        <v>510200</v>
      </c>
      <c r="B274" s="26">
        <v>6901000</v>
      </c>
      <c r="C274" s="26" t="s">
        <v>659</v>
      </c>
      <c r="D274" s="28" t="s">
        <v>436</v>
      </c>
      <c r="E274" s="28" t="s">
        <v>437</v>
      </c>
      <c r="F274" s="28">
        <v>72560</v>
      </c>
      <c r="G274" s="28">
        <v>9636</v>
      </c>
      <c r="H274" s="28">
        <v>8702693443</v>
      </c>
      <c r="I274" s="29">
        <v>7</v>
      </c>
      <c r="J274" s="29" t="s">
        <v>1</v>
      </c>
      <c r="K274" s="30" t="s">
        <v>700</v>
      </c>
      <c r="L274" s="42">
        <v>1165.15</v>
      </c>
      <c r="M274" s="30" t="s">
        <v>702</v>
      </c>
      <c r="N274" s="31" t="s">
        <v>702</v>
      </c>
      <c r="O274" s="31"/>
      <c r="P274" s="32">
        <v>34.69539375928677</v>
      </c>
      <c r="Q274" s="29" t="str">
        <f t="shared" si="59"/>
        <v>YES</v>
      </c>
      <c r="R274" s="29" t="s">
        <v>1</v>
      </c>
      <c r="S274" s="31" t="s">
        <v>701</v>
      </c>
      <c r="T274" s="33">
        <v>8425</v>
      </c>
      <c r="U274" s="34">
        <v>5526.829638</v>
      </c>
      <c r="V274" s="35">
        <v>7449.4493271</v>
      </c>
      <c r="W274" s="36">
        <v>61352</v>
      </c>
      <c r="X274" s="37">
        <f t="shared" si="60"/>
        <v>1</v>
      </c>
      <c r="Y274" s="37">
        <f t="shared" si="61"/>
        <v>0</v>
      </c>
      <c r="Z274" s="37">
        <f t="shared" si="62"/>
        <v>0</v>
      </c>
      <c r="AA274" s="37">
        <f t="shared" si="63"/>
        <v>0</v>
      </c>
      <c r="AB274" s="37">
        <f t="shared" si="64"/>
        <v>1</v>
      </c>
      <c r="AC274" s="37">
        <f t="shared" si="65"/>
        <v>1</v>
      </c>
      <c r="AD274" s="37" t="str">
        <f t="shared" si="66"/>
        <v>CHECK</v>
      </c>
      <c r="AE274" s="37">
        <f t="shared" si="67"/>
        <v>0</v>
      </c>
      <c r="AF274" s="37" t="str">
        <f t="shared" si="68"/>
        <v>RLISP</v>
      </c>
      <c r="AG274" s="37">
        <f t="shared" si="69"/>
        <v>0</v>
      </c>
      <c r="AH274" s="28">
        <f t="shared" si="70"/>
        <v>0</v>
      </c>
      <c r="AI274" s="28">
        <f t="shared" si="71"/>
        <v>0</v>
      </c>
      <c r="AJ274" s="28">
        <f t="shared" si="72"/>
        <v>0</v>
      </c>
    </row>
    <row r="275" spans="1:36" s="28" customFormat="1" ht="12.75">
      <c r="A275" s="27">
        <v>513265</v>
      </c>
      <c r="B275" s="26">
        <v>6902000</v>
      </c>
      <c r="C275" s="26" t="s">
        <v>678</v>
      </c>
      <c r="D275" s="28" t="s">
        <v>563</v>
      </c>
      <c r="E275" s="28" t="s">
        <v>564</v>
      </c>
      <c r="F275" s="28">
        <v>72680</v>
      </c>
      <c r="G275" s="28">
        <v>6</v>
      </c>
      <c r="H275" s="28">
        <v>8707464303</v>
      </c>
      <c r="I275" s="29">
        <v>7</v>
      </c>
      <c r="J275" s="29" t="s">
        <v>1</v>
      </c>
      <c r="K275" s="30" t="s">
        <v>700</v>
      </c>
      <c r="L275" s="42">
        <v>280.41</v>
      </c>
      <c r="M275" s="30" t="s">
        <v>700</v>
      </c>
      <c r="N275" s="31" t="s">
        <v>701</v>
      </c>
      <c r="O275" s="31"/>
      <c r="P275" s="32">
        <v>20.962199312714777</v>
      </c>
      <c r="Q275" s="29" t="str">
        <f t="shared" si="59"/>
        <v>YES</v>
      </c>
      <c r="R275" s="29" t="s">
        <v>1</v>
      </c>
      <c r="S275" s="31" t="s">
        <v>702</v>
      </c>
      <c r="T275" s="33">
        <v>2155</v>
      </c>
      <c r="U275" s="34">
        <v>1136.145978</v>
      </c>
      <c r="V275" s="35">
        <v>1974.3773801</v>
      </c>
      <c r="W275" s="36">
        <v>8637</v>
      </c>
      <c r="X275" s="37">
        <f t="shared" si="60"/>
        <v>1</v>
      </c>
      <c r="Y275" s="37">
        <f t="shared" si="61"/>
        <v>1</v>
      </c>
      <c r="Z275" s="37" t="str">
        <f t="shared" si="62"/>
        <v>ELIGIBLE</v>
      </c>
      <c r="AA275" s="37" t="str">
        <f t="shared" si="63"/>
        <v>OKAY</v>
      </c>
      <c r="AB275" s="37">
        <f t="shared" si="64"/>
        <v>1</v>
      </c>
      <c r="AC275" s="37">
        <f t="shared" si="65"/>
        <v>1</v>
      </c>
      <c r="AD275" s="37" t="str">
        <f t="shared" si="66"/>
        <v>CHECK</v>
      </c>
      <c r="AE275" s="37" t="str">
        <f t="shared" si="67"/>
        <v>SRSA</v>
      </c>
      <c r="AF275" s="37">
        <f t="shared" si="68"/>
        <v>0</v>
      </c>
      <c r="AG275" s="37">
        <f t="shared" si="69"/>
        <v>0</v>
      </c>
      <c r="AH275" s="28">
        <f t="shared" si="70"/>
        <v>0</v>
      </c>
      <c r="AI275" s="28">
        <f t="shared" si="71"/>
        <v>0</v>
      </c>
      <c r="AJ275" s="28">
        <f t="shared" si="72"/>
        <v>0</v>
      </c>
    </row>
    <row r="276" spans="1:36" s="28" customFormat="1" ht="12.75">
      <c r="A276" s="27">
        <v>512035</v>
      </c>
      <c r="B276" s="26">
        <v>6904000</v>
      </c>
      <c r="C276" s="26" t="s">
        <v>669</v>
      </c>
      <c r="D276" s="28" t="s">
        <v>508</v>
      </c>
      <c r="E276" s="28" t="s">
        <v>509</v>
      </c>
      <c r="F276" s="28">
        <v>72051</v>
      </c>
      <c r="G276" s="28" t="s">
        <v>54</v>
      </c>
      <c r="H276" s="28">
        <v>8703634365</v>
      </c>
      <c r="I276" s="29">
        <v>7</v>
      </c>
      <c r="J276" s="29" t="s">
        <v>1</v>
      </c>
      <c r="K276" s="30" t="s">
        <v>700</v>
      </c>
      <c r="L276" s="42">
        <v>215.14</v>
      </c>
      <c r="M276" s="30" t="s">
        <v>700</v>
      </c>
      <c r="N276" s="31" t="s">
        <v>701</v>
      </c>
      <c r="O276" s="31"/>
      <c r="P276" s="32">
        <v>27.85234899328859</v>
      </c>
      <c r="Q276" s="29" t="str">
        <f t="shared" si="59"/>
        <v>YES</v>
      </c>
      <c r="R276" s="29" t="s">
        <v>1</v>
      </c>
      <c r="S276" s="31" t="s">
        <v>702</v>
      </c>
      <c r="T276" s="33">
        <v>1692</v>
      </c>
      <c r="U276" s="34">
        <v>1041.08994</v>
      </c>
      <c r="V276" s="35">
        <v>1809.254173</v>
      </c>
      <c r="W276" s="36">
        <v>10993</v>
      </c>
      <c r="X276" s="37">
        <f t="shared" si="60"/>
        <v>1</v>
      </c>
      <c r="Y276" s="37">
        <f t="shared" si="61"/>
        <v>1</v>
      </c>
      <c r="Z276" s="37" t="str">
        <f t="shared" si="62"/>
        <v>ELIGIBLE</v>
      </c>
      <c r="AA276" s="37" t="str">
        <f t="shared" si="63"/>
        <v>OKAY</v>
      </c>
      <c r="AB276" s="37">
        <f t="shared" si="64"/>
        <v>1</v>
      </c>
      <c r="AC276" s="37">
        <f t="shared" si="65"/>
        <v>1</v>
      </c>
      <c r="AD276" s="37" t="str">
        <f t="shared" si="66"/>
        <v>CHECK</v>
      </c>
      <c r="AE276" s="37" t="str">
        <f t="shared" si="67"/>
        <v>SRSA</v>
      </c>
      <c r="AF276" s="37">
        <f t="shared" si="68"/>
        <v>0</v>
      </c>
      <c r="AG276" s="37">
        <f t="shared" si="69"/>
        <v>0</v>
      </c>
      <c r="AH276" s="28">
        <f t="shared" si="70"/>
        <v>0</v>
      </c>
      <c r="AI276" s="28">
        <f t="shared" si="71"/>
        <v>0</v>
      </c>
      <c r="AJ276" s="28">
        <f t="shared" si="72"/>
        <v>0</v>
      </c>
    </row>
    <row r="277" spans="1:36" s="28" customFormat="1" ht="12.75">
      <c r="A277" s="27">
        <v>505680</v>
      </c>
      <c r="B277" s="26">
        <v>7001000</v>
      </c>
      <c r="C277" s="26" t="s">
        <v>242</v>
      </c>
      <c r="D277" s="28" t="s">
        <v>243</v>
      </c>
      <c r="E277" s="28" t="s">
        <v>242</v>
      </c>
      <c r="F277" s="28">
        <v>71730</v>
      </c>
      <c r="G277" s="28">
        <v>5618</v>
      </c>
      <c r="H277" s="28">
        <v>8708645001</v>
      </c>
      <c r="I277" s="29">
        <v>6</v>
      </c>
      <c r="J277" s="29" t="s">
        <v>0</v>
      </c>
      <c r="K277" s="30"/>
      <c r="L277" s="42">
        <v>4160.72</v>
      </c>
      <c r="M277" s="30" t="s">
        <v>702</v>
      </c>
      <c r="N277" s="31" t="s">
        <v>702</v>
      </c>
      <c r="O277" s="31"/>
      <c r="P277" s="32">
        <v>25.788880540946657</v>
      </c>
      <c r="Q277" s="29" t="str">
        <f t="shared" si="59"/>
        <v>YES</v>
      </c>
      <c r="R277" s="29" t="s">
        <v>1</v>
      </c>
      <c r="S277" s="31" t="s">
        <v>701</v>
      </c>
      <c r="T277" s="33">
        <v>34397</v>
      </c>
      <c r="U277" s="34">
        <v>20812.745844</v>
      </c>
      <c r="V277" s="35">
        <v>36522.4309793</v>
      </c>
      <c r="W277" s="36">
        <v>187545</v>
      </c>
      <c r="X277" s="37">
        <f t="shared" si="60"/>
        <v>0</v>
      </c>
      <c r="Y277" s="37">
        <f t="shared" si="61"/>
        <v>0</v>
      </c>
      <c r="Z277" s="37">
        <f t="shared" si="62"/>
        <v>0</v>
      </c>
      <c r="AA277" s="37">
        <f t="shared" si="63"/>
        <v>0</v>
      </c>
      <c r="AB277" s="37">
        <f t="shared" si="64"/>
        <v>1</v>
      </c>
      <c r="AC277" s="37">
        <f t="shared" si="65"/>
        <v>1</v>
      </c>
      <c r="AD277" s="37" t="str">
        <f t="shared" si="66"/>
        <v>CHECK</v>
      </c>
      <c r="AE277" s="37">
        <f t="shared" si="67"/>
        <v>0</v>
      </c>
      <c r="AF277" s="37" t="str">
        <f t="shared" si="68"/>
        <v>RLISP</v>
      </c>
      <c r="AG277" s="37">
        <f t="shared" si="69"/>
        <v>0</v>
      </c>
      <c r="AH277" s="28">
        <f t="shared" si="70"/>
        <v>0</v>
      </c>
      <c r="AI277" s="28">
        <f t="shared" si="71"/>
        <v>0</v>
      </c>
      <c r="AJ277" s="28">
        <f t="shared" si="72"/>
        <v>0</v>
      </c>
    </row>
    <row r="278" spans="1:36" s="28" customFormat="1" ht="12.75">
      <c r="A278" s="27">
        <v>508160</v>
      </c>
      <c r="B278" s="26">
        <v>7002000</v>
      </c>
      <c r="C278" s="26" t="s">
        <v>356</v>
      </c>
      <c r="D278" s="28" t="s">
        <v>130</v>
      </c>
      <c r="E278" s="28" t="s">
        <v>356</v>
      </c>
      <c r="F278" s="28">
        <v>71747</v>
      </c>
      <c r="G278" s="28">
        <v>408</v>
      </c>
      <c r="H278" s="28">
        <v>8709432606</v>
      </c>
      <c r="I278" s="29">
        <v>7</v>
      </c>
      <c r="J278" s="29" t="s">
        <v>1</v>
      </c>
      <c r="K278" s="30" t="s">
        <v>700</v>
      </c>
      <c r="L278" s="42">
        <v>228.58</v>
      </c>
      <c r="M278" s="30" t="s">
        <v>700</v>
      </c>
      <c r="N278" s="31" t="s">
        <v>701</v>
      </c>
      <c r="O278" s="31"/>
      <c r="P278" s="32">
        <v>24.555160142348754</v>
      </c>
      <c r="Q278" s="29" t="str">
        <f>IF(P278&lt;20,"NO","YES")</f>
        <v>YES</v>
      </c>
      <c r="R278" s="29" t="s">
        <v>1</v>
      </c>
      <c r="S278" s="31" t="s">
        <v>702</v>
      </c>
      <c r="T278" s="33">
        <v>1892</v>
      </c>
      <c r="U278" s="34">
        <v>1113.513588</v>
      </c>
      <c r="V278" s="35">
        <v>1934.8718546</v>
      </c>
      <c r="W278" s="36">
        <v>9511</v>
      </c>
      <c r="X278" s="37">
        <f t="shared" si="60"/>
        <v>1</v>
      </c>
      <c r="Y278" s="37">
        <f t="shared" si="61"/>
        <v>1</v>
      </c>
      <c r="Z278" s="37" t="str">
        <f t="shared" si="62"/>
        <v>ELIGIBLE</v>
      </c>
      <c r="AA278" s="37" t="str">
        <f t="shared" si="63"/>
        <v>OKAY</v>
      </c>
      <c r="AB278" s="37">
        <f t="shared" si="64"/>
        <v>1</v>
      </c>
      <c r="AC278" s="37">
        <f t="shared" si="65"/>
        <v>1</v>
      </c>
      <c r="AD278" s="37" t="str">
        <f t="shared" si="66"/>
        <v>CHECK</v>
      </c>
      <c r="AE278" s="37" t="str">
        <f t="shared" si="67"/>
        <v>SRSA</v>
      </c>
      <c r="AF278" s="37">
        <f t="shared" si="68"/>
        <v>0</v>
      </c>
      <c r="AG278" s="37">
        <f t="shared" si="69"/>
        <v>0</v>
      </c>
      <c r="AH278" s="28">
        <f t="shared" si="70"/>
        <v>0</v>
      </c>
      <c r="AI278" s="28">
        <f t="shared" si="71"/>
        <v>0</v>
      </c>
      <c r="AJ278" s="28">
        <f t="shared" si="72"/>
        <v>0</v>
      </c>
    </row>
    <row r="279" spans="1:36" s="28" customFormat="1" ht="12.75">
      <c r="A279" s="27">
        <v>508340</v>
      </c>
      <c r="B279" s="26">
        <v>7003000</v>
      </c>
      <c r="C279" s="26" t="s">
        <v>360</v>
      </c>
      <c r="D279" s="28" t="s">
        <v>84</v>
      </c>
      <c r="E279" s="28" t="s">
        <v>360</v>
      </c>
      <c r="F279" s="28">
        <v>71749</v>
      </c>
      <c r="G279" s="28">
        <v>790</v>
      </c>
      <c r="H279" s="28">
        <v>8709244575</v>
      </c>
      <c r="I279" s="29">
        <v>7</v>
      </c>
      <c r="J279" s="29" t="s">
        <v>1</v>
      </c>
      <c r="K279" s="30" t="s">
        <v>700</v>
      </c>
      <c r="L279" s="42">
        <v>600.44</v>
      </c>
      <c r="M279" s="30" t="s">
        <v>702</v>
      </c>
      <c r="N279" s="31" t="s">
        <v>702</v>
      </c>
      <c r="O279" s="31"/>
      <c r="P279" s="32">
        <v>28.482972136222912</v>
      </c>
      <c r="Q279" s="29" t="str">
        <f t="shared" si="59"/>
        <v>YES</v>
      </c>
      <c r="R279" s="29" t="s">
        <v>1</v>
      </c>
      <c r="S279" s="31" t="s">
        <v>701</v>
      </c>
      <c r="T279" s="33">
        <v>3815</v>
      </c>
      <c r="U279" s="34">
        <v>2801.889882</v>
      </c>
      <c r="V279" s="35">
        <v>3776.5840568999997</v>
      </c>
      <c r="W279" s="36">
        <v>25112</v>
      </c>
      <c r="X279" s="37">
        <f t="shared" si="60"/>
        <v>1</v>
      </c>
      <c r="Y279" s="37">
        <f t="shared" si="61"/>
        <v>0</v>
      </c>
      <c r="Z279" s="37">
        <f t="shared" si="62"/>
        <v>0</v>
      </c>
      <c r="AA279" s="37">
        <f t="shared" si="63"/>
        <v>0</v>
      </c>
      <c r="AB279" s="37">
        <f t="shared" si="64"/>
        <v>1</v>
      </c>
      <c r="AC279" s="37">
        <f t="shared" si="65"/>
        <v>1</v>
      </c>
      <c r="AD279" s="37" t="str">
        <f t="shared" si="66"/>
        <v>CHECK</v>
      </c>
      <c r="AE279" s="37">
        <f t="shared" si="67"/>
        <v>0</v>
      </c>
      <c r="AF279" s="37" t="str">
        <f t="shared" si="68"/>
        <v>RLISP</v>
      </c>
      <c r="AG279" s="37">
        <f t="shared" si="69"/>
        <v>0</v>
      </c>
      <c r="AH279" s="28">
        <f t="shared" si="70"/>
        <v>0</v>
      </c>
      <c r="AI279" s="28">
        <f t="shared" si="71"/>
        <v>0</v>
      </c>
      <c r="AJ279" s="28">
        <f t="shared" si="72"/>
        <v>0</v>
      </c>
    </row>
    <row r="280" spans="1:36" s="28" customFormat="1" ht="12.75">
      <c r="A280" s="27">
        <v>509960</v>
      </c>
      <c r="B280" s="26">
        <v>7005000</v>
      </c>
      <c r="C280" s="26" t="s">
        <v>425</v>
      </c>
      <c r="D280" s="28" t="s">
        <v>216</v>
      </c>
      <c r="E280" s="28" t="s">
        <v>425</v>
      </c>
      <c r="F280" s="28">
        <v>71758</v>
      </c>
      <c r="G280" s="28">
        <v>68</v>
      </c>
      <c r="H280" s="28">
        <v>8705542461</v>
      </c>
      <c r="I280" s="29">
        <v>7</v>
      </c>
      <c r="J280" s="29" t="s">
        <v>1</v>
      </c>
      <c r="K280" s="30" t="s">
        <v>700</v>
      </c>
      <c r="L280" s="42">
        <v>189.52</v>
      </c>
      <c r="M280" s="30" t="s">
        <v>700</v>
      </c>
      <c r="N280" s="31" t="s">
        <v>701</v>
      </c>
      <c r="O280" s="31"/>
      <c r="P280" s="32">
        <v>22.767857142857142</v>
      </c>
      <c r="Q280" s="29" t="str">
        <f t="shared" si="59"/>
        <v>YES</v>
      </c>
      <c r="R280" s="29" t="s">
        <v>1</v>
      </c>
      <c r="S280" s="31" t="s">
        <v>702</v>
      </c>
      <c r="T280" s="33">
        <v>1207</v>
      </c>
      <c r="U280" s="34">
        <v>814.76604</v>
      </c>
      <c r="V280" s="35">
        <v>1098.198918</v>
      </c>
      <c r="W280" s="36">
        <v>7018</v>
      </c>
      <c r="X280" s="37">
        <f t="shared" si="60"/>
        <v>1</v>
      </c>
      <c r="Y280" s="37">
        <f t="shared" si="61"/>
        <v>1</v>
      </c>
      <c r="Z280" s="37" t="str">
        <f t="shared" si="62"/>
        <v>ELIGIBLE</v>
      </c>
      <c r="AA280" s="37" t="str">
        <f t="shared" si="63"/>
        <v>OKAY</v>
      </c>
      <c r="AB280" s="37">
        <f t="shared" si="64"/>
        <v>1</v>
      </c>
      <c r="AC280" s="37">
        <f t="shared" si="65"/>
        <v>1</v>
      </c>
      <c r="AD280" s="37" t="str">
        <f t="shared" si="66"/>
        <v>CHECK</v>
      </c>
      <c r="AE280" s="37" t="str">
        <f t="shared" si="67"/>
        <v>SRSA</v>
      </c>
      <c r="AF280" s="37">
        <f t="shared" si="68"/>
        <v>0</v>
      </c>
      <c r="AG280" s="37">
        <f t="shared" si="69"/>
        <v>0</v>
      </c>
      <c r="AH280" s="28">
        <f t="shared" si="70"/>
        <v>0</v>
      </c>
      <c r="AI280" s="28">
        <f t="shared" si="71"/>
        <v>0</v>
      </c>
      <c r="AJ280" s="28">
        <f t="shared" si="72"/>
        <v>0</v>
      </c>
    </row>
    <row r="281" spans="1:36" s="28" customFormat="1" ht="12.75">
      <c r="A281" s="27">
        <v>510620</v>
      </c>
      <c r="B281" s="26">
        <v>7006000</v>
      </c>
      <c r="C281" s="26" t="s">
        <v>454</v>
      </c>
      <c r="D281" s="28" t="s">
        <v>453</v>
      </c>
      <c r="E281" s="28" t="s">
        <v>454</v>
      </c>
      <c r="F281" s="28">
        <v>71759</v>
      </c>
      <c r="G281" s="28">
        <v>50</v>
      </c>
      <c r="H281" s="28">
        <v>8705462781</v>
      </c>
      <c r="I281" s="29">
        <v>7</v>
      </c>
      <c r="J281" s="29" t="s">
        <v>1</v>
      </c>
      <c r="K281" s="30" t="s">
        <v>700</v>
      </c>
      <c r="L281" s="42">
        <v>512.98</v>
      </c>
      <c r="M281" s="30" t="s">
        <v>700</v>
      </c>
      <c r="N281" s="31" t="s">
        <v>701</v>
      </c>
      <c r="O281" s="31"/>
      <c r="P281" s="32">
        <v>13.680781758957655</v>
      </c>
      <c r="Q281" s="29" t="str">
        <f t="shared" si="59"/>
        <v>NO</v>
      </c>
      <c r="R281" s="29" t="s">
        <v>1</v>
      </c>
      <c r="S281" s="31" t="s">
        <v>702</v>
      </c>
      <c r="T281" s="33">
        <v>3313</v>
      </c>
      <c r="U281" s="34">
        <v>2598.198372</v>
      </c>
      <c r="V281" s="35">
        <v>3502.0343273999997</v>
      </c>
      <c r="W281" s="36">
        <v>13447</v>
      </c>
      <c r="X281" s="37">
        <f t="shared" si="60"/>
        <v>1</v>
      </c>
      <c r="Y281" s="37">
        <f t="shared" si="61"/>
        <v>1</v>
      </c>
      <c r="Z281" s="37" t="str">
        <f t="shared" si="62"/>
        <v>ELIGIBLE</v>
      </c>
      <c r="AA281" s="37" t="str">
        <f t="shared" si="63"/>
        <v>OKAY</v>
      </c>
      <c r="AB281" s="37">
        <f t="shared" si="64"/>
        <v>0</v>
      </c>
      <c r="AC281" s="37">
        <f t="shared" si="65"/>
        <v>1</v>
      </c>
      <c r="AD281" s="37">
        <f t="shared" si="66"/>
        <v>0</v>
      </c>
      <c r="AE281" s="37">
        <f t="shared" si="67"/>
        <v>0</v>
      </c>
      <c r="AF281" s="37">
        <f t="shared" si="68"/>
        <v>0</v>
      </c>
      <c r="AG281" s="37">
        <f t="shared" si="69"/>
        <v>0</v>
      </c>
      <c r="AH281" s="28">
        <f t="shared" si="70"/>
        <v>0</v>
      </c>
      <c r="AI281" s="28">
        <f t="shared" si="71"/>
        <v>0</v>
      </c>
      <c r="AJ281" s="28">
        <f t="shared" si="72"/>
        <v>0</v>
      </c>
    </row>
    <row r="282" spans="1:36" s="28" customFormat="1" ht="12.75">
      <c r="A282" s="27">
        <v>511220</v>
      </c>
      <c r="B282" s="26">
        <v>7007000</v>
      </c>
      <c r="C282" s="26" t="s">
        <v>663</v>
      </c>
      <c r="D282" s="28" t="s">
        <v>476</v>
      </c>
      <c r="E282" s="28" t="s">
        <v>242</v>
      </c>
      <c r="F282" s="28">
        <v>71730</v>
      </c>
      <c r="G282" s="28">
        <v>7981</v>
      </c>
      <c r="H282" s="28">
        <v>8708624641</v>
      </c>
      <c r="I282" s="29">
        <v>7</v>
      </c>
      <c r="J282" s="29" t="s">
        <v>1</v>
      </c>
      <c r="K282" s="30" t="s">
        <v>700</v>
      </c>
      <c r="L282" s="42">
        <v>651.21</v>
      </c>
      <c r="M282" s="30" t="s">
        <v>702</v>
      </c>
      <c r="N282" s="31" t="s">
        <v>702</v>
      </c>
      <c r="O282" s="31"/>
      <c r="P282" s="32">
        <v>10.059171597633137</v>
      </c>
      <c r="Q282" s="29" t="str">
        <f aca="true" t="shared" si="73" ref="Q282:Q297">IF(P282&lt;20,"NO","YES")</f>
        <v>NO</v>
      </c>
      <c r="R282" s="29" t="s">
        <v>1</v>
      </c>
      <c r="S282" s="31" t="s">
        <v>702</v>
      </c>
      <c r="T282" s="33">
        <v>2924</v>
      </c>
      <c r="U282" s="34">
        <v>3001.054914</v>
      </c>
      <c r="V282" s="35">
        <v>4045.0326812999997</v>
      </c>
      <c r="W282" s="36">
        <v>10304</v>
      </c>
      <c r="X282" s="37">
        <f t="shared" si="60"/>
        <v>1</v>
      </c>
      <c r="Y282" s="37">
        <f t="shared" si="61"/>
        <v>0</v>
      </c>
      <c r="Z282" s="37">
        <f t="shared" si="62"/>
        <v>0</v>
      </c>
      <c r="AA282" s="37">
        <f t="shared" si="63"/>
        <v>0</v>
      </c>
      <c r="AB282" s="37">
        <f t="shared" si="64"/>
        <v>0</v>
      </c>
      <c r="AC282" s="37">
        <f t="shared" si="65"/>
        <v>1</v>
      </c>
      <c r="AD282" s="37">
        <f t="shared" si="66"/>
        <v>0</v>
      </c>
      <c r="AE282" s="37">
        <f t="shared" si="67"/>
        <v>0</v>
      </c>
      <c r="AF282" s="37">
        <f t="shared" si="68"/>
        <v>0</v>
      </c>
      <c r="AG282" s="37">
        <f t="shared" si="69"/>
        <v>0</v>
      </c>
      <c r="AH282" s="28">
        <f t="shared" si="70"/>
        <v>0</v>
      </c>
      <c r="AI282" s="28">
        <f t="shared" si="71"/>
        <v>0</v>
      </c>
      <c r="AJ282" s="28">
        <f t="shared" si="72"/>
        <v>0</v>
      </c>
    </row>
    <row r="283" spans="1:36" s="28" customFormat="1" ht="12.75">
      <c r="A283" s="27">
        <v>512510</v>
      </c>
      <c r="B283" s="26">
        <v>7008000</v>
      </c>
      <c r="C283" s="26" t="s">
        <v>530</v>
      </c>
      <c r="D283" s="28" t="s">
        <v>529</v>
      </c>
      <c r="E283" s="28" t="s">
        <v>530</v>
      </c>
      <c r="F283" s="28">
        <v>71762</v>
      </c>
      <c r="G283" s="28">
        <v>109</v>
      </c>
      <c r="H283" s="28">
        <v>8707253132</v>
      </c>
      <c r="I283" s="29">
        <v>7</v>
      </c>
      <c r="J283" s="29" t="s">
        <v>1</v>
      </c>
      <c r="K283" s="30" t="s">
        <v>700</v>
      </c>
      <c r="L283" s="42">
        <v>706.92</v>
      </c>
      <c r="M283" s="30" t="s">
        <v>702</v>
      </c>
      <c r="N283" s="31" t="s">
        <v>702</v>
      </c>
      <c r="O283" s="31"/>
      <c r="P283" s="32">
        <v>22.883597883597883</v>
      </c>
      <c r="Q283" s="29" t="str">
        <f t="shared" si="73"/>
        <v>YES</v>
      </c>
      <c r="R283" s="29" t="s">
        <v>1</v>
      </c>
      <c r="S283" s="31" t="s">
        <v>701</v>
      </c>
      <c r="T283" s="33">
        <v>4478</v>
      </c>
      <c r="U283" s="34">
        <v>3227.378814</v>
      </c>
      <c r="V283" s="35">
        <v>4350.0879362999995</v>
      </c>
      <c r="W283" s="36">
        <v>24502</v>
      </c>
      <c r="X283" s="37">
        <f t="shared" si="60"/>
        <v>1</v>
      </c>
      <c r="Y283" s="37">
        <f t="shared" si="61"/>
        <v>0</v>
      </c>
      <c r="Z283" s="37">
        <f t="shared" si="62"/>
        <v>0</v>
      </c>
      <c r="AA283" s="37">
        <f t="shared" si="63"/>
        <v>0</v>
      </c>
      <c r="AB283" s="37">
        <f t="shared" si="64"/>
        <v>1</v>
      </c>
      <c r="AC283" s="37">
        <f t="shared" si="65"/>
        <v>1</v>
      </c>
      <c r="AD283" s="37" t="str">
        <f t="shared" si="66"/>
        <v>CHECK</v>
      </c>
      <c r="AE283" s="37">
        <f t="shared" si="67"/>
        <v>0</v>
      </c>
      <c r="AF283" s="37" t="str">
        <f t="shared" si="68"/>
        <v>RLISP</v>
      </c>
      <c r="AG283" s="37">
        <f t="shared" si="69"/>
        <v>0</v>
      </c>
      <c r="AH283" s="28">
        <f t="shared" si="70"/>
        <v>0</v>
      </c>
      <c r="AI283" s="28">
        <f t="shared" si="71"/>
        <v>0</v>
      </c>
      <c r="AJ283" s="28">
        <f t="shared" si="72"/>
        <v>0</v>
      </c>
    </row>
    <row r="284" spans="1:36" s="28" customFormat="1" ht="12.75">
      <c r="A284" s="27">
        <v>512930</v>
      </c>
      <c r="B284" s="26">
        <v>7009000</v>
      </c>
      <c r="C284" s="26" t="s">
        <v>550</v>
      </c>
      <c r="D284" s="28" t="s">
        <v>549</v>
      </c>
      <c r="E284" s="28" t="s">
        <v>550</v>
      </c>
      <c r="F284" s="28">
        <v>71765</v>
      </c>
      <c r="G284" s="28">
        <v>735</v>
      </c>
      <c r="H284" s="28">
        <v>8707977322</v>
      </c>
      <c r="I284" s="29">
        <v>7</v>
      </c>
      <c r="J284" s="29" t="s">
        <v>1</v>
      </c>
      <c r="K284" s="30" t="s">
        <v>700</v>
      </c>
      <c r="L284" s="42">
        <v>498.85</v>
      </c>
      <c r="M284" s="30" t="s">
        <v>700</v>
      </c>
      <c r="N284" s="31" t="s">
        <v>701</v>
      </c>
      <c r="O284" s="31"/>
      <c r="P284" s="32">
        <v>25.547445255474454</v>
      </c>
      <c r="Q284" s="29" t="str">
        <f t="shared" si="73"/>
        <v>YES</v>
      </c>
      <c r="R284" s="29" t="s">
        <v>1</v>
      </c>
      <c r="S284" s="31" t="s">
        <v>702</v>
      </c>
      <c r="T284" s="33">
        <v>4178</v>
      </c>
      <c r="U284" s="34">
        <v>2412.612774</v>
      </c>
      <c r="V284" s="35">
        <v>4192.8890183</v>
      </c>
      <c r="W284" s="36">
        <v>19529</v>
      </c>
      <c r="X284" s="37">
        <f t="shared" si="60"/>
        <v>1</v>
      </c>
      <c r="Y284" s="37">
        <f t="shared" si="61"/>
        <v>1</v>
      </c>
      <c r="Z284" s="37" t="str">
        <f t="shared" si="62"/>
        <v>ELIGIBLE</v>
      </c>
      <c r="AA284" s="37" t="str">
        <f t="shared" si="63"/>
        <v>OKAY</v>
      </c>
      <c r="AB284" s="37">
        <f t="shared" si="64"/>
        <v>1</v>
      </c>
      <c r="AC284" s="37">
        <f t="shared" si="65"/>
        <v>1</v>
      </c>
      <c r="AD284" s="37" t="str">
        <f t="shared" si="66"/>
        <v>CHECK</v>
      </c>
      <c r="AE284" s="37" t="str">
        <f t="shared" si="67"/>
        <v>SRSA</v>
      </c>
      <c r="AF284" s="37">
        <f t="shared" si="68"/>
        <v>0</v>
      </c>
      <c r="AG284" s="37">
        <f t="shared" si="69"/>
        <v>0</v>
      </c>
      <c r="AH284" s="28">
        <f t="shared" si="70"/>
        <v>0</v>
      </c>
      <c r="AI284" s="28">
        <f t="shared" si="71"/>
        <v>0</v>
      </c>
      <c r="AJ284" s="28">
        <f t="shared" si="72"/>
        <v>0</v>
      </c>
    </row>
    <row r="285" spans="1:36" s="28" customFormat="1" ht="12.75">
      <c r="A285" s="27">
        <v>505670</v>
      </c>
      <c r="B285" s="26">
        <v>7011000</v>
      </c>
      <c r="C285" s="26" t="s">
        <v>637</v>
      </c>
      <c r="D285" s="28" t="s">
        <v>241</v>
      </c>
      <c r="E285" s="28" t="s">
        <v>242</v>
      </c>
      <c r="F285" s="28">
        <v>71730</v>
      </c>
      <c r="G285" s="28">
        <v>9550</v>
      </c>
      <c r="H285" s="28">
        <v>8708636671</v>
      </c>
      <c r="I285" s="29">
        <v>7</v>
      </c>
      <c r="J285" s="29" t="s">
        <v>1</v>
      </c>
      <c r="K285" s="30" t="s">
        <v>700</v>
      </c>
      <c r="L285" s="42">
        <v>311.07</v>
      </c>
      <c r="M285" s="30" t="s">
        <v>700</v>
      </c>
      <c r="N285" s="31" t="s">
        <v>701</v>
      </c>
      <c r="O285" s="31"/>
      <c r="P285" s="32">
        <v>23.4375</v>
      </c>
      <c r="Q285" s="29" t="str">
        <f t="shared" si="73"/>
        <v>YES</v>
      </c>
      <c r="R285" s="29" t="s">
        <v>1</v>
      </c>
      <c r="S285" s="31" t="s">
        <v>702</v>
      </c>
      <c r="T285" s="33">
        <v>1695</v>
      </c>
      <c r="U285" s="34">
        <v>1389.628746</v>
      </c>
      <c r="V285" s="35">
        <v>1873.0392657</v>
      </c>
      <c r="W285" s="36">
        <v>8904</v>
      </c>
      <c r="X285" s="37">
        <f t="shared" si="60"/>
        <v>1</v>
      </c>
      <c r="Y285" s="37">
        <f t="shared" si="61"/>
        <v>1</v>
      </c>
      <c r="Z285" s="37" t="str">
        <f t="shared" si="62"/>
        <v>ELIGIBLE</v>
      </c>
      <c r="AA285" s="37" t="str">
        <f t="shared" si="63"/>
        <v>OKAY</v>
      </c>
      <c r="AB285" s="37">
        <f t="shared" si="64"/>
        <v>1</v>
      </c>
      <c r="AC285" s="37">
        <f t="shared" si="65"/>
        <v>1</v>
      </c>
      <c r="AD285" s="37" t="str">
        <f t="shared" si="66"/>
        <v>CHECK</v>
      </c>
      <c r="AE285" s="37" t="str">
        <f t="shared" si="67"/>
        <v>SRSA</v>
      </c>
      <c r="AF285" s="37">
        <f t="shared" si="68"/>
        <v>0</v>
      </c>
      <c r="AG285" s="37">
        <f t="shared" si="69"/>
        <v>0</v>
      </c>
      <c r="AH285" s="28">
        <f t="shared" si="70"/>
        <v>0</v>
      </c>
      <c r="AI285" s="28">
        <f t="shared" si="71"/>
        <v>0</v>
      </c>
      <c r="AJ285" s="28">
        <f t="shared" si="72"/>
        <v>0</v>
      </c>
    </row>
    <row r="286" spans="1:36" s="28" customFormat="1" ht="12.75">
      <c r="A286" s="27">
        <v>502310</v>
      </c>
      <c r="B286" s="26">
        <v>7101000</v>
      </c>
      <c r="C286" s="26" t="s">
        <v>618</v>
      </c>
      <c r="D286" s="28" t="s">
        <v>92</v>
      </c>
      <c r="E286" s="28" t="s">
        <v>93</v>
      </c>
      <c r="F286" s="28">
        <v>72031</v>
      </c>
      <c r="G286" s="28">
        <v>9412</v>
      </c>
      <c r="H286" s="28">
        <v>5017455337</v>
      </c>
      <c r="I286" s="29">
        <v>7</v>
      </c>
      <c r="J286" s="29" t="s">
        <v>1</v>
      </c>
      <c r="K286" s="30" t="s">
        <v>700</v>
      </c>
      <c r="L286" s="42">
        <v>77.51</v>
      </c>
      <c r="M286" s="30" t="s">
        <v>700</v>
      </c>
      <c r="N286" s="31" t="s">
        <v>701</v>
      </c>
      <c r="O286" s="31"/>
      <c r="P286" s="32">
        <v>29.914529914529915</v>
      </c>
      <c r="Q286" s="29" t="str">
        <f t="shared" si="73"/>
        <v>YES</v>
      </c>
      <c r="R286" s="29" t="s">
        <v>1</v>
      </c>
      <c r="S286" s="31" t="s">
        <v>702</v>
      </c>
      <c r="T286" s="33">
        <v>856</v>
      </c>
      <c r="U286" s="34">
        <v>425.488932</v>
      </c>
      <c r="V286" s="35">
        <v>740.5038794</v>
      </c>
      <c r="W286" s="36">
        <v>4615</v>
      </c>
      <c r="X286" s="37">
        <f t="shared" si="60"/>
        <v>1</v>
      </c>
      <c r="Y286" s="37">
        <f t="shared" si="61"/>
        <v>1</v>
      </c>
      <c r="Z286" s="37" t="str">
        <f t="shared" si="62"/>
        <v>ELIGIBLE</v>
      </c>
      <c r="AA286" s="37" t="str">
        <f t="shared" si="63"/>
        <v>OKAY</v>
      </c>
      <c r="AB286" s="37">
        <f t="shared" si="64"/>
        <v>1</v>
      </c>
      <c r="AC286" s="37">
        <f t="shared" si="65"/>
        <v>1</v>
      </c>
      <c r="AD286" s="37" t="str">
        <f t="shared" si="66"/>
        <v>CHECK</v>
      </c>
      <c r="AE286" s="37" t="str">
        <f t="shared" si="67"/>
        <v>SRSA</v>
      </c>
      <c r="AF286" s="37">
        <f t="shared" si="68"/>
        <v>0</v>
      </c>
      <c r="AG286" s="37">
        <f t="shared" si="69"/>
        <v>0</v>
      </c>
      <c r="AH286" s="28">
        <f t="shared" si="70"/>
        <v>0</v>
      </c>
      <c r="AI286" s="28">
        <f t="shared" si="71"/>
        <v>0</v>
      </c>
      <c r="AJ286" s="28">
        <f t="shared" si="72"/>
        <v>0</v>
      </c>
    </row>
    <row r="287" spans="1:36" s="28" customFormat="1" ht="12.75">
      <c r="A287" s="27">
        <v>504410</v>
      </c>
      <c r="B287" s="26">
        <v>7102000</v>
      </c>
      <c r="C287" s="26" t="s">
        <v>93</v>
      </c>
      <c r="D287" s="28" t="s">
        <v>187</v>
      </c>
      <c r="E287" s="28" t="s">
        <v>93</v>
      </c>
      <c r="F287" s="28">
        <v>72031</v>
      </c>
      <c r="G287" s="28">
        <v>9021</v>
      </c>
      <c r="H287" s="28">
        <v>5017452135</v>
      </c>
      <c r="I287" s="29">
        <v>7</v>
      </c>
      <c r="J287" s="29" t="s">
        <v>1</v>
      </c>
      <c r="K287" s="30" t="s">
        <v>700</v>
      </c>
      <c r="L287" s="42">
        <v>1155.16</v>
      </c>
      <c r="M287" s="30" t="s">
        <v>702</v>
      </c>
      <c r="N287" s="31" t="s">
        <v>702</v>
      </c>
      <c r="O287" s="31"/>
      <c r="P287" s="32">
        <v>27.423167848699766</v>
      </c>
      <c r="Q287" s="29" t="str">
        <f t="shared" si="73"/>
        <v>YES</v>
      </c>
      <c r="R287" s="29" t="s">
        <v>1</v>
      </c>
      <c r="S287" s="31" t="s">
        <v>701</v>
      </c>
      <c r="T287" s="33">
        <v>9482</v>
      </c>
      <c r="U287" s="34">
        <v>5599.253286</v>
      </c>
      <c r="V287" s="35">
        <v>9730.0670087</v>
      </c>
      <c r="W287" s="36">
        <v>47944</v>
      </c>
      <c r="X287" s="37">
        <f t="shared" si="60"/>
        <v>1</v>
      </c>
      <c r="Y287" s="37">
        <f t="shared" si="61"/>
        <v>0</v>
      </c>
      <c r="Z287" s="37">
        <f t="shared" si="62"/>
        <v>0</v>
      </c>
      <c r="AA287" s="37">
        <f t="shared" si="63"/>
        <v>0</v>
      </c>
      <c r="AB287" s="37">
        <f t="shared" si="64"/>
        <v>1</v>
      </c>
      <c r="AC287" s="37">
        <f t="shared" si="65"/>
        <v>1</v>
      </c>
      <c r="AD287" s="37" t="str">
        <f t="shared" si="66"/>
        <v>CHECK</v>
      </c>
      <c r="AE287" s="37">
        <f t="shared" si="67"/>
        <v>0</v>
      </c>
      <c r="AF287" s="37" t="str">
        <f t="shared" si="68"/>
        <v>RLISP</v>
      </c>
      <c r="AG287" s="37">
        <f t="shared" si="69"/>
        <v>0</v>
      </c>
      <c r="AH287" s="28">
        <f t="shared" si="70"/>
        <v>0</v>
      </c>
      <c r="AI287" s="28">
        <f t="shared" si="71"/>
        <v>0</v>
      </c>
      <c r="AJ287" s="28">
        <f t="shared" si="72"/>
        <v>0</v>
      </c>
    </row>
    <row r="288" spans="1:36" s="28" customFormat="1" ht="12.75">
      <c r="A288" s="27">
        <v>512150</v>
      </c>
      <c r="B288" s="26">
        <v>7103000</v>
      </c>
      <c r="C288" s="26" t="s">
        <v>517</v>
      </c>
      <c r="D288" s="28" t="s">
        <v>516</v>
      </c>
      <c r="E288" s="28" t="s">
        <v>517</v>
      </c>
      <c r="F288" s="28">
        <v>72141</v>
      </c>
      <c r="G288" s="28">
        <v>4</v>
      </c>
      <c r="H288" s="28">
        <v>5015923313</v>
      </c>
      <c r="I288" s="29">
        <v>7</v>
      </c>
      <c r="J288" s="29" t="s">
        <v>1</v>
      </c>
      <c r="K288" s="30" t="s">
        <v>700</v>
      </c>
      <c r="L288" s="42">
        <v>116.75</v>
      </c>
      <c r="M288" s="30" t="s">
        <v>700</v>
      </c>
      <c r="N288" s="31" t="s">
        <v>701</v>
      </c>
      <c r="O288" s="31"/>
      <c r="P288" s="32">
        <v>25.503355704697988</v>
      </c>
      <c r="Q288" s="29" t="str">
        <f t="shared" si="73"/>
        <v>YES</v>
      </c>
      <c r="R288" s="29" t="s">
        <v>1</v>
      </c>
      <c r="S288" s="31" t="s">
        <v>702</v>
      </c>
      <c r="T288" s="33">
        <v>1122</v>
      </c>
      <c r="U288" s="34">
        <v>570.336228</v>
      </c>
      <c r="V288" s="35">
        <v>991.7392426</v>
      </c>
      <c r="W288" s="36">
        <v>5173</v>
      </c>
      <c r="X288" s="37">
        <f t="shared" si="60"/>
        <v>1</v>
      </c>
      <c r="Y288" s="37">
        <f t="shared" si="61"/>
        <v>1</v>
      </c>
      <c r="Z288" s="37" t="str">
        <f t="shared" si="62"/>
        <v>ELIGIBLE</v>
      </c>
      <c r="AA288" s="37" t="str">
        <f t="shared" si="63"/>
        <v>OKAY</v>
      </c>
      <c r="AB288" s="37">
        <f t="shared" si="64"/>
        <v>1</v>
      </c>
      <c r="AC288" s="37">
        <f t="shared" si="65"/>
        <v>1</v>
      </c>
      <c r="AD288" s="37" t="str">
        <f t="shared" si="66"/>
        <v>CHECK</v>
      </c>
      <c r="AE288" s="37" t="str">
        <f t="shared" si="67"/>
        <v>SRSA</v>
      </c>
      <c r="AF288" s="37">
        <f t="shared" si="68"/>
        <v>0</v>
      </c>
      <c r="AG288" s="37">
        <f t="shared" si="69"/>
        <v>0</v>
      </c>
      <c r="AH288" s="28">
        <f t="shared" si="70"/>
        <v>0</v>
      </c>
      <c r="AI288" s="28">
        <f t="shared" si="71"/>
        <v>0</v>
      </c>
      <c r="AJ288" s="28">
        <f t="shared" si="72"/>
        <v>0</v>
      </c>
    </row>
    <row r="289" spans="1:36" s="28" customFormat="1" ht="12.75">
      <c r="A289" s="27">
        <v>512420</v>
      </c>
      <c r="B289" s="26">
        <v>7104000</v>
      </c>
      <c r="C289" s="26" t="s">
        <v>524</v>
      </c>
      <c r="D289" s="28" t="s">
        <v>523</v>
      </c>
      <c r="E289" s="28" t="s">
        <v>524</v>
      </c>
      <c r="F289" s="28">
        <v>72153</v>
      </c>
      <c r="G289" s="28">
        <v>40</v>
      </c>
      <c r="H289" s="28">
        <v>5017238191</v>
      </c>
      <c r="I289" s="29">
        <v>7</v>
      </c>
      <c r="J289" s="29" t="s">
        <v>1</v>
      </c>
      <c r="K289" s="30" t="s">
        <v>700</v>
      </c>
      <c r="L289" s="42">
        <v>473.37</v>
      </c>
      <c r="M289" s="30" t="s">
        <v>700</v>
      </c>
      <c r="N289" s="31" t="s">
        <v>701</v>
      </c>
      <c r="O289" s="31"/>
      <c r="P289" s="32">
        <v>41.10671936758894</v>
      </c>
      <c r="Q289" s="29" t="str">
        <f t="shared" si="73"/>
        <v>YES</v>
      </c>
      <c r="R289" s="29" t="s">
        <v>1</v>
      </c>
      <c r="S289" s="31" t="s">
        <v>702</v>
      </c>
      <c r="T289" s="33">
        <v>3592</v>
      </c>
      <c r="U289" s="34">
        <v>2263.239</v>
      </c>
      <c r="V289" s="35">
        <v>3932.55255</v>
      </c>
      <c r="W289" s="36">
        <v>27028</v>
      </c>
      <c r="X289" s="37">
        <f t="shared" si="60"/>
        <v>1</v>
      </c>
      <c r="Y289" s="37">
        <f t="shared" si="61"/>
        <v>1</v>
      </c>
      <c r="Z289" s="37" t="str">
        <f t="shared" si="62"/>
        <v>ELIGIBLE</v>
      </c>
      <c r="AA289" s="37" t="str">
        <f t="shared" si="63"/>
        <v>OKAY</v>
      </c>
      <c r="AB289" s="37">
        <f t="shared" si="64"/>
        <v>1</v>
      </c>
      <c r="AC289" s="37">
        <f t="shared" si="65"/>
        <v>1</v>
      </c>
      <c r="AD289" s="37" t="str">
        <f t="shared" si="66"/>
        <v>CHECK</v>
      </c>
      <c r="AE289" s="37" t="str">
        <f t="shared" si="67"/>
        <v>SRSA</v>
      </c>
      <c r="AF289" s="37">
        <f t="shared" si="68"/>
        <v>0</v>
      </c>
      <c r="AG289" s="37">
        <f t="shared" si="69"/>
        <v>0</v>
      </c>
      <c r="AH289" s="28">
        <f t="shared" si="70"/>
        <v>0</v>
      </c>
      <c r="AI289" s="28">
        <f t="shared" si="71"/>
        <v>0</v>
      </c>
      <c r="AJ289" s="28">
        <f t="shared" si="72"/>
        <v>0</v>
      </c>
    </row>
    <row r="290" spans="1:36" s="28" customFormat="1" ht="12.75">
      <c r="A290" s="27">
        <v>512570</v>
      </c>
      <c r="B290" s="26">
        <v>7105000</v>
      </c>
      <c r="C290" s="26" t="s">
        <v>673</v>
      </c>
      <c r="D290" s="28" t="s">
        <v>534</v>
      </c>
      <c r="E290" s="28" t="s">
        <v>535</v>
      </c>
      <c r="F290" s="28">
        <v>72013</v>
      </c>
      <c r="G290" s="28">
        <v>9727</v>
      </c>
      <c r="H290" s="28">
        <v>5016542633</v>
      </c>
      <c r="I290" s="29">
        <v>7</v>
      </c>
      <c r="J290" s="29" t="s">
        <v>1</v>
      </c>
      <c r="K290" s="30" t="s">
        <v>700</v>
      </c>
      <c r="L290" s="42">
        <v>459.51</v>
      </c>
      <c r="M290" s="30" t="s">
        <v>700</v>
      </c>
      <c r="N290" s="31" t="s">
        <v>701</v>
      </c>
      <c r="O290" s="31"/>
      <c r="P290" s="32">
        <v>19.77818853974122</v>
      </c>
      <c r="Q290" s="29" t="str">
        <f t="shared" si="73"/>
        <v>NO</v>
      </c>
      <c r="R290" s="29" t="s">
        <v>1</v>
      </c>
      <c r="S290" s="31" t="s">
        <v>702</v>
      </c>
      <c r="T290" s="33">
        <v>3490</v>
      </c>
      <c r="U290" s="34">
        <v>2276.818434</v>
      </c>
      <c r="V290" s="35">
        <v>3068.8558653</v>
      </c>
      <c r="W290" s="36">
        <v>15577</v>
      </c>
      <c r="X290" s="37">
        <f t="shared" si="60"/>
        <v>1</v>
      </c>
      <c r="Y290" s="37">
        <f t="shared" si="61"/>
        <v>1</v>
      </c>
      <c r="Z290" s="37" t="str">
        <f t="shared" si="62"/>
        <v>ELIGIBLE</v>
      </c>
      <c r="AA290" s="37" t="str">
        <f t="shared" si="63"/>
        <v>OKAY</v>
      </c>
      <c r="AB290" s="37">
        <f t="shared" si="64"/>
        <v>0</v>
      </c>
      <c r="AC290" s="37">
        <f t="shared" si="65"/>
        <v>1</v>
      </c>
      <c r="AD290" s="37">
        <f t="shared" si="66"/>
        <v>0</v>
      </c>
      <c r="AE290" s="37">
        <f t="shared" si="67"/>
        <v>0</v>
      </c>
      <c r="AF290" s="37">
        <f t="shared" si="68"/>
        <v>0</v>
      </c>
      <c r="AG290" s="37">
        <f t="shared" si="69"/>
        <v>0</v>
      </c>
      <c r="AH290" s="28">
        <f t="shared" si="70"/>
        <v>0</v>
      </c>
      <c r="AI290" s="28">
        <f t="shared" si="71"/>
        <v>0</v>
      </c>
      <c r="AJ290" s="28">
        <f t="shared" si="72"/>
        <v>0</v>
      </c>
    </row>
    <row r="291" spans="1:36" s="28" customFormat="1" ht="12.75">
      <c r="A291" s="27">
        <v>505760</v>
      </c>
      <c r="B291" s="26">
        <v>7201000</v>
      </c>
      <c r="C291" s="26" t="s">
        <v>247</v>
      </c>
      <c r="D291" s="28" t="s">
        <v>246</v>
      </c>
      <c r="E291" s="28" t="s">
        <v>247</v>
      </c>
      <c r="F291" s="28">
        <v>72727</v>
      </c>
      <c r="G291" s="28">
        <v>322</v>
      </c>
      <c r="H291" s="28">
        <v>5016432172</v>
      </c>
      <c r="I291" s="29">
        <v>8</v>
      </c>
      <c r="J291" s="29" t="s">
        <v>1</v>
      </c>
      <c r="K291" s="30" t="s">
        <v>700</v>
      </c>
      <c r="L291" s="42">
        <v>955.44</v>
      </c>
      <c r="M291" s="30" t="s">
        <v>702</v>
      </c>
      <c r="N291" s="31" t="s">
        <v>702</v>
      </c>
      <c r="O291" s="31"/>
      <c r="P291" s="32">
        <v>17.61158021712907</v>
      </c>
      <c r="Q291" s="29" t="str">
        <f t="shared" si="73"/>
        <v>NO</v>
      </c>
      <c r="R291" s="29" t="s">
        <v>1</v>
      </c>
      <c r="S291" s="31" t="s">
        <v>702</v>
      </c>
      <c r="T291" s="33">
        <v>5484</v>
      </c>
      <c r="U291" s="34">
        <v>4313.733534</v>
      </c>
      <c r="V291" s="35">
        <v>5814.3531603</v>
      </c>
      <c r="W291" s="36">
        <v>23068</v>
      </c>
      <c r="X291" s="37">
        <f t="shared" si="60"/>
        <v>1</v>
      </c>
      <c r="Y291" s="37">
        <f t="shared" si="61"/>
        <v>0</v>
      </c>
      <c r="Z291" s="37">
        <f t="shared" si="62"/>
        <v>0</v>
      </c>
      <c r="AA291" s="37">
        <f t="shared" si="63"/>
        <v>0</v>
      </c>
      <c r="AB291" s="37">
        <f t="shared" si="64"/>
        <v>0</v>
      </c>
      <c r="AC291" s="37">
        <f t="shared" si="65"/>
        <v>1</v>
      </c>
      <c r="AD291" s="37">
        <f t="shared" si="66"/>
        <v>0</v>
      </c>
      <c r="AE291" s="37">
        <f t="shared" si="67"/>
        <v>0</v>
      </c>
      <c r="AF291" s="37">
        <f t="shared" si="68"/>
        <v>0</v>
      </c>
      <c r="AG291" s="37">
        <f t="shared" si="69"/>
        <v>0</v>
      </c>
      <c r="AH291" s="28">
        <f t="shared" si="70"/>
        <v>0</v>
      </c>
      <c r="AI291" s="28">
        <f t="shared" si="71"/>
        <v>0</v>
      </c>
      <c r="AJ291" s="28">
        <f t="shared" si="72"/>
        <v>0</v>
      </c>
    </row>
    <row r="292" spans="1:36" s="28" customFormat="1" ht="12.75">
      <c r="A292" s="27">
        <v>506090</v>
      </c>
      <c r="B292" s="26">
        <v>7202000</v>
      </c>
      <c r="C292" s="26" t="s">
        <v>261</v>
      </c>
      <c r="D292" s="28" t="s">
        <v>260</v>
      </c>
      <c r="E292" s="28" t="s">
        <v>261</v>
      </c>
      <c r="F292" s="28">
        <v>72730</v>
      </c>
      <c r="G292" s="28">
        <v>2707</v>
      </c>
      <c r="H292" s="28">
        <v>5012676028</v>
      </c>
      <c r="I292" s="29" t="s">
        <v>689</v>
      </c>
      <c r="J292" s="29" t="s">
        <v>0</v>
      </c>
      <c r="K292" s="30"/>
      <c r="L292" s="42">
        <v>1600.79</v>
      </c>
      <c r="M292" s="30" t="s">
        <v>702</v>
      </c>
      <c r="N292" s="31" t="s">
        <v>702</v>
      </c>
      <c r="O292" s="31"/>
      <c r="P292" s="32">
        <v>11.458333333333332</v>
      </c>
      <c r="Q292" s="29" t="str">
        <f t="shared" si="73"/>
        <v>NO</v>
      </c>
      <c r="R292" s="29" t="s">
        <v>0</v>
      </c>
      <c r="S292" s="31" t="s">
        <v>702</v>
      </c>
      <c r="T292" s="33">
        <v>8471</v>
      </c>
      <c r="U292" s="34">
        <v>7319.314926</v>
      </c>
      <c r="V292" s="35">
        <v>9865.486946699999</v>
      </c>
      <c r="W292" s="36">
        <v>28495</v>
      </c>
      <c r="X292" s="37">
        <f t="shared" si="60"/>
        <v>0</v>
      </c>
      <c r="Y292" s="37">
        <f t="shared" si="61"/>
        <v>0</v>
      </c>
      <c r="Z292" s="37">
        <f t="shared" si="62"/>
        <v>0</v>
      </c>
      <c r="AA292" s="37">
        <f t="shared" si="63"/>
        <v>0</v>
      </c>
      <c r="AB292" s="37">
        <f t="shared" si="64"/>
        <v>0</v>
      </c>
      <c r="AC292" s="37">
        <f t="shared" si="65"/>
        <v>0</v>
      </c>
      <c r="AD292" s="37">
        <f t="shared" si="66"/>
        <v>0</v>
      </c>
      <c r="AE292" s="37">
        <f t="shared" si="67"/>
        <v>0</v>
      </c>
      <c r="AF292" s="37">
        <f t="shared" si="68"/>
        <v>0</v>
      </c>
      <c r="AG292" s="37">
        <f t="shared" si="69"/>
        <v>0</v>
      </c>
      <c r="AH292" s="28">
        <f t="shared" si="70"/>
        <v>0</v>
      </c>
      <c r="AI292" s="28">
        <f t="shared" si="71"/>
        <v>0</v>
      </c>
      <c r="AJ292" s="28">
        <f t="shared" si="72"/>
        <v>0</v>
      </c>
    </row>
    <row r="293" spans="1:36" s="28" customFormat="1" ht="12.75">
      <c r="A293" s="27">
        <v>506120</v>
      </c>
      <c r="B293" s="26">
        <v>7203000</v>
      </c>
      <c r="C293" s="26" t="s">
        <v>263</v>
      </c>
      <c r="D293" s="28" t="s">
        <v>262</v>
      </c>
      <c r="E293" s="28" t="s">
        <v>263</v>
      </c>
      <c r="F293" s="28">
        <v>72701</v>
      </c>
      <c r="G293" s="28" t="s">
        <v>54</v>
      </c>
      <c r="H293" s="28">
        <v>5014443000</v>
      </c>
      <c r="I293" s="29">
        <v>2</v>
      </c>
      <c r="J293" s="29" t="s">
        <v>0</v>
      </c>
      <c r="K293" s="30"/>
      <c r="L293" s="42">
        <v>7600.61</v>
      </c>
      <c r="M293" s="30" t="s">
        <v>702</v>
      </c>
      <c r="N293" s="31" t="s">
        <v>702</v>
      </c>
      <c r="O293" s="31"/>
      <c r="P293" s="32">
        <v>17.869531162582522</v>
      </c>
      <c r="Q293" s="29" t="str">
        <f t="shared" si="73"/>
        <v>NO</v>
      </c>
      <c r="R293" s="29" t="s">
        <v>0</v>
      </c>
      <c r="S293" s="31" t="s">
        <v>702</v>
      </c>
      <c r="T293" s="33">
        <v>46701</v>
      </c>
      <c r="U293" s="34">
        <v>38058.627024</v>
      </c>
      <c r="V293" s="35">
        <v>50144.982816899996</v>
      </c>
      <c r="W293" s="36">
        <v>237321</v>
      </c>
      <c r="X293" s="37">
        <f t="shared" si="60"/>
        <v>0</v>
      </c>
      <c r="Y293" s="37">
        <f t="shared" si="61"/>
        <v>0</v>
      </c>
      <c r="Z293" s="37">
        <f t="shared" si="62"/>
        <v>0</v>
      </c>
      <c r="AA293" s="37">
        <f t="shared" si="63"/>
        <v>0</v>
      </c>
      <c r="AB293" s="37">
        <f t="shared" si="64"/>
        <v>0</v>
      </c>
      <c r="AC293" s="37">
        <f t="shared" si="65"/>
        <v>0</v>
      </c>
      <c r="AD293" s="37">
        <f t="shared" si="66"/>
        <v>0</v>
      </c>
      <c r="AE293" s="37">
        <f t="shared" si="67"/>
        <v>0</v>
      </c>
      <c r="AF293" s="37">
        <f t="shared" si="68"/>
        <v>0</v>
      </c>
      <c r="AG293" s="37">
        <f t="shared" si="69"/>
        <v>0</v>
      </c>
      <c r="AH293" s="28">
        <f t="shared" si="70"/>
        <v>0</v>
      </c>
      <c r="AI293" s="28">
        <f t="shared" si="71"/>
        <v>0</v>
      </c>
      <c r="AJ293" s="28">
        <f t="shared" si="72"/>
        <v>0</v>
      </c>
    </row>
    <row r="294" spans="1:36" s="28" customFormat="1" ht="12.75">
      <c r="A294" s="27">
        <v>506930</v>
      </c>
      <c r="B294" s="26">
        <v>7204000</v>
      </c>
      <c r="C294" s="26" t="s">
        <v>299</v>
      </c>
      <c r="D294" s="28" t="s">
        <v>298</v>
      </c>
      <c r="E294" s="28" t="s">
        <v>299</v>
      </c>
      <c r="F294" s="28">
        <v>72737</v>
      </c>
      <c r="G294" s="28">
        <v>57</v>
      </c>
      <c r="H294" s="28">
        <v>5015212366</v>
      </c>
      <c r="I294" s="29">
        <v>4</v>
      </c>
      <c r="J294" s="29" t="s">
        <v>0</v>
      </c>
      <c r="K294" s="30"/>
      <c r="L294" s="42">
        <v>866.04</v>
      </c>
      <c r="M294" s="30" t="s">
        <v>702</v>
      </c>
      <c r="N294" s="31" t="s">
        <v>702</v>
      </c>
      <c r="O294" s="31"/>
      <c r="P294" s="32">
        <v>24.639289678135405</v>
      </c>
      <c r="Q294" s="29" t="str">
        <f t="shared" si="73"/>
        <v>YES</v>
      </c>
      <c r="R294" s="29" t="s">
        <v>0</v>
      </c>
      <c r="S294" s="31" t="s">
        <v>702</v>
      </c>
      <c r="T294" s="33">
        <v>5020</v>
      </c>
      <c r="U294" s="34">
        <v>4010.459508</v>
      </c>
      <c r="V294" s="35">
        <v>5405.5791186</v>
      </c>
      <c r="W294" s="36">
        <v>31245</v>
      </c>
      <c r="X294" s="37">
        <f t="shared" si="60"/>
        <v>0</v>
      </c>
      <c r="Y294" s="37">
        <f t="shared" si="61"/>
        <v>0</v>
      </c>
      <c r="Z294" s="37">
        <f t="shared" si="62"/>
        <v>0</v>
      </c>
      <c r="AA294" s="37">
        <f t="shared" si="63"/>
        <v>0</v>
      </c>
      <c r="AB294" s="37">
        <f t="shared" si="64"/>
        <v>1</v>
      </c>
      <c r="AC294" s="37">
        <f t="shared" si="65"/>
        <v>0</v>
      </c>
      <c r="AD294" s="37">
        <f t="shared" si="66"/>
        <v>0</v>
      </c>
      <c r="AE294" s="37">
        <f t="shared" si="67"/>
        <v>0</v>
      </c>
      <c r="AF294" s="37">
        <f t="shared" si="68"/>
        <v>0</v>
      </c>
      <c r="AG294" s="37">
        <f t="shared" si="69"/>
        <v>0</v>
      </c>
      <c r="AH294" s="28">
        <f t="shared" si="70"/>
        <v>0</v>
      </c>
      <c r="AI294" s="28">
        <f t="shared" si="71"/>
        <v>0</v>
      </c>
      <c r="AJ294" s="28">
        <f t="shared" si="72"/>
        <v>0</v>
      </c>
    </row>
    <row r="295" spans="1:36" s="28" customFormat="1" ht="12.75">
      <c r="A295" s="27">
        <v>508940</v>
      </c>
      <c r="B295" s="26">
        <v>7205000</v>
      </c>
      <c r="C295" s="26" t="s">
        <v>380</v>
      </c>
      <c r="D295" s="28" t="s">
        <v>379</v>
      </c>
      <c r="E295" s="28" t="s">
        <v>380</v>
      </c>
      <c r="F295" s="28">
        <v>72744</v>
      </c>
      <c r="G295" s="28">
        <v>479</v>
      </c>
      <c r="H295" s="28">
        <v>5018243010</v>
      </c>
      <c r="I295" s="29">
        <v>8</v>
      </c>
      <c r="J295" s="29" t="s">
        <v>1</v>
      </c>
      <c r="K295" s="30" t="s">
        <v>700</v>
      </c>
      <c r="L295" s="42">
        <v>967.43</v>
      </c>
      <c r="M295" s="30" t="s">
        <v>702</v>
      </c>
      <c r="N295" s="31" t="s">
        <v>702</v>
      </c>
      <c r="O295" s="31"/>
      <c r="P295" s="32">
        <v>27.700220426157234</v>
      </c>
      <c r="Q295" s="29" t="str">
        <f t="shared" si="73"/>
        <v>YES</v>
      </c>
      <c r="R295" s="29" t="s">
        <v>1</v>
      </c>
      <c r="S295" s="31" t="s">
        <v>701</v>
      </c>
      <c r="T295" s="33">
        <v>7460</v>
      </c>
      <c r="U295" s="34">
        <v>4580.795736</v>
      </c>
      <c r="V295" s="35">
        <v>7960.3183612</v>
      </c>
      <c r="W295" s="36">
        <v>49707</v>
      </c>
      <c r="X295" s="37">
        <f t="shared" si="60"/>
        <v>1</v>
      </c>
      <c r="Y295" s="37">
        <f t="shared" si="61"/>
        <v>0</v>
      </c>
      <c r="Z295" s="37">
        <f t="shared" si="62"/>
        <v>0</v>
      </c>
      <c r="AA295" s="37">
        <f t="shared" si="63"/>
        <v>0</v>
      </c>
      <c r="AB295" s="37">
        <f t="shared" si="64"/>
        <v>1</v>
      </c>
      <c r="AC295" s="37">
        <f t="shared" si="65"/>
        <v>1</v>
      </c>
      <c r="AD295" s="37" t="str">
        <f t="shared" si="66"/>
        <v>CHECK</v>
      </c>
      <c r="AE295" s="37">
        <f t="shared" si="67"/>
        <v>0</v>
      </c>
      <c r="AF295" s="37" t="str">
        <f t="shared" si="68"/>
        <v>RLISP</v>
      </c>
      <c r="AG295" s="37">
        <f t="shared" si="69"/>
        <v>0</v>
      </c>
      <c r="AH295" s="28">
        <f t="shared" si="70"/>
        <v>0</v>
      </c>
      <c r="AI295" s="28">
        <f t="shared" si="71"/>
        <v>0</v>
      </c>
      <c r="AJ295" s="28">
        <f t="shared" si="72"/>
        <v>0</v>
      </c>
    </row>
    <row r="296" spans="1:36" s="28" customFormat="1" ht="12.75">
      <c r="A296" s="27">
        <v>511760</v>
      </c>
      <c r="B296" s="26">
        <v>7206000</v>
      </c>
      <c r="C296" s="26" t="s">
        <v>497</v>
      </c>
      <c r="D296" s="28" t="s">
        <v>496</v>
      </c>
      <c r="E296" s="28" t="s">
        <v>497</v>
      </c>
      <c r="F296" s="28">
        <v>72753</v>
      </c>
      <c r="G296" s="28">
        <v>2610</v>
      </c>
      <c r="H296" s="28">
        <v>5018464213</v>
      </c>
      <c r="I296" s="29">
        <v>8</v>
      </c>
      <c r="J296" s="29" t="s">
        <v>1</v>
      </c>
      <c r="K296" s="30" t="s">
        <v>700</v>
      </c>
      <c r="L296" s="42">
        <v>1361.79</v>
      </c>
      <c r="M296" s="30" t="s">
        <v>702</v>
      </c>
      <c r="N296" s="31" t="s">
        <v>702</v>
      </c>
      <c r="O296" s="31"/>
      <c r="P296" s="32">
        <v>18.950437317784257</v>
      </c>
      <c r="Q296" s="29" t="str">
        <f t="shared" si="73"/>
        <v>NO</v>
      </c>
      <c r="R296" s="29" t="s">
        <v>1</v>
      </c>
      <c r="S296" s="31" t="s">
        <v>702</v>
      </c>
      <c r="T296" s="33">
        <v>7116</v>
      </c>
      <c r="U296" s="34">
        <v>5920.633224</v>
      </c>
      <c r="V296" s="35">
        <v>7980.2454708</v>
      </c>
      <c r="W296" s="36">
        <v>38432</v>
      </c>
      <c r="X296" s="37">
        <f t="shared" si="60"/>
        <v>1</v>
      </c>
      <c r="Y296" s="37">
        <f t="shared" si="61"/>
        <v>0</v>
      </c>
      <c r="Z296" s="37">
        <f t="shared" si="62"/>
        <v>0</v>
      </c>
      <c r="AA296" s="37">
        <f t="shared" si="63"/>
        <v>0</v>
      </c>
      <c r="AB296" s="37">
        <f t="shared" si="64"/>
        <v>0</v>
      </c>
      <c r="AC296" s="37">
        <f t="shared" si="65"/>
        <v>1</v>
      </c>
      <c r="AD296" s="37">
        <f t="shared" si="66"/>
        <v>0</v>
      </c>
      <c r="AE296" s="37">
        <f t="shared" si="67"/>
        <v>0</v>
      </c>
      <c r="AF296" s="37">
        <f t="shared" si="68"/>
        <v>0</v>
      </c>
      <c r="AG296" s="37">
        <f t="shared" si="69"/>
        <v>0</v>
      </c>
      <c r="AH296" s="28">
        <f t="shared" si="70"/>
        <v>0</v>
      </c>
      <c r="AI296" s="28">
        <f t="shared" si="71"/>
        <v>0</v>
      </c>
      <c r="AJ296" s="28">
        <f t="shared" si="72"/>
        <v>0</v>
      </c>
    </row>
    <row r="297" spans="1:36" s="28" customFormat="1" ht="12.75">
      <c r="A297" s="27">
        <v>512660</v>
      </c>
      <c r="B297" s="26">
        <v>7207000</v>
      </c>
      <c r="C297" s="26" t="s">
        <v>539</v>
      </c>
      <c r="D297" s="28" t="s">
        <v>218</v>
      </c>
      <c r="E297" s="28" t="s">
        <v>539</v>
      </c>
      <c r="F297" s="28">
        <v>72765</v>
      </c>
      <c r="G297" s="28">
        <v>8</v>
      </c>
      <c r="H297" s="28">
        <v>5017508800</v>
      </c>
      <c r="I297" s="29">
        <v>2</v>
      </c>
      <c r="J297" s="29" t="s">
        <v>0</v>
      </c>
      <c r="K297" s="30"/>
      <c r="L297" s="42">
        <v>11297.68</v>
      </c>
      <c r="M297" s="30" t="s">
        <v>702</v>
      </c>
      <c r="N297" s="31" t="s">
        <v>702</v>
      </c>
      <c r="O297" s="31"/>
      <c r="P297" s="32">
        <v>14.327102803738317</v>
      </c>
      <c r="Q297" s="29" t="str">
        <f t="shared" si="73"/>
        <v>NO</v>
      </c>
      <c r="R297" s="29" t="s">
        <v>0</v>
      </c>
      <c r="S297" s="31" t="s">
        <v>702</v>
      </c>
      <c r="T297" s="33">
        <v>71489</v>
      </c>
      <c r="U297" s="34">
        <v>51828.1731</v>
      </c>
      <c r="V297" s="35">
        <v>69869.85560519999</v>
      </c>
      <c r="W297" s="36">
        <v>252050</v>
      </c>
      <c r="X297" s="37">
        <f t="shared" si="60"/>
        <v>0</v>
      </c>
      <c r="Y297" s="37">
        <f t="shared" si="61"/>
        <v>0</v>
      </c>
      <c r="Z297" s="37">
        <f t="shared" si="62"/>
        <v>0</v>
      </c>
      <c r="AA297" s="37">
        <f t="shared" si="63"/>
        <v>0</v>
      </c>
      <c r="AB297" s="37">
        <f t="shared" si="64"/>
        <v>0</v>
      </c>
      <c r="AC297" s="37">
        <f t="shared" si="65"/>
        <v>0</v>
      </c>
      <c r="AD297" s="37">
        <f t="shared" si="66"/>
        <v>0</v>
      </c>
      <c r="AE297" s="37">
        <f t="shared" si="67"/>
        <v>0</v>
      </c>
      <c r="AF297" s="37">
        <f t="shared" si="68"/>
        <v>0</v>
      </c>
      <c r="AG297" s="37">
        <f t="shared" si="69"/>
        <v>0</v>
      </c>
      <c r="AH297" s="28">
        <f t="shared" si="70"/>
        <v>0</v>
      </c>
      <c r="AI297" s="28">
        <f t="shared" si="71"/>
        <v>0</v>
      </c>
      <c r="AJ297" s="28">
        <f t="shared" si="72"/>
        <v>0</v>
      </c>
    </row>
    <row r="298" spans="1:36" s="28" customFormat="1" ht="12.75">
      <c r="A298" s="27">
        <v>514010</v>
      </c>
      <c r="B298" s="26">
        <v>7208000</v>
      </c>
      <c r="C298" s="26" t="s">
        <v>586</v>
      </c>
      <c r="D298" s="28" t="s">
        <v>585</v>
      </c>
      <c r="E298" s="28" t="s">
        <v>586</v>
      </c>
      <c r="F298" s="28">
        <v>72774</v>
      </c>
      <c r="G298" s="28">
        <v>3176</v>
      </c>
      <c r="H298" s="28">
        <v>8708392231</v>
      </c>
      <c r="I298" s="29">
        <v>8</v>
      </c>
      <c r="J298" s="29" t="s">
        <v>1</v>
      </c>
      <c r="K298" s="30" t="s">
        <v>700</v>
      </c>
      <c r="L298" s="42">
        <v>1045.82</v>
      </c>
      <c r="M298" s="30" t="s">
        <v>702</v>
      </c>
      <c r="N298" s="31" t="s">
        <v>702</v>
      </c>
      <c r="O298" s="31"/>
      <c r="P298" s="32">
        <v>15.66265060240964</v>
      </c>
      <c r="Q298" s="29" t="str">
        <f>IF(P298&lt;20,"NO","YES")</f>
        <v>NO</v>
      </c>
      <c r="R298" s="29" t="s">
        <v>1</v>
      </c>
      <c r="S298" s="31" t="s">
        <v>702</v>
      </c>
      <c r="T298" s="33">
        <v>6751</v>
      </c>
      <c r="U298" s="34">
        <v>4825.225548</v>
      </c>
      <c r="V298" s="35">
        <v>6503.7780366</v>
      </c>
      <c r="W298" s="36">
        <v>27926</v>
      </c>
      <c r="X298" s="37">
        <f t="shared" si="60"/>
        <v>1</v>
      </c>
      <c r="Y298" s="37">
        <f t="shared" si="61"/>
        <v>0</v>
      </c>
      <c r="Z298" s="37">
        <f t="shared" si="62"/>
        <v>0</v>
      </c>
      <c r="AA298" s="37">
        <f t="shared" si="63"/>
        <v>0</v>
      </c>
      <c r="AB298" s="37">
        <f t="shared" si="64"/>
        <v>0</v>
      </c>
      <c r="AC298" s="37">
        <f t="shared" si="65"/>
        <v>1</v>
      </c>
      <c r="AD298" s="37">
        <f t="shared" si="66"/>
        <v>0</v>
      </c>
      <c r="AE298" s="37">
        <f t="shared" si="67"/>
        <v>0</v>
      </c>
      <c r="AF298" s="37">
        <f t="shared" si="68"/>
        <v>0</v>
      </c>
      <c r="AG298" s="37">
        <f t="shared" si="69"/>
        <v>0</v>
      </c>
      <c r="AH298" s="28">
        <f t="shared" si="70"/>
        <v>0</v>
      </c>
      <c r="AI298" s="28">
        <f t="shared" si="71"/>
        <v>0</v>
      </c>
      <c r="AJ298" s="28">
        <f t="shared" si="72"/>
        <v>0</v>
      </c>
    </row>
    <row r="299" spans="1:36" s="28" customFormat="1" ht="12.75">
      <c r="A299" s="27">
        <v>513860</v>
      </c>
      <c r="B299" s="26">
        <v>7209000</v>
      </c>
      <c r="C299" s="26" t="s">
        <v>581</v>
      </c>
      <c r="D299" s="28" t="s">
        <v>580</v>
      </c>
      <c r="E299" s="28" t="s">
        <v>581</v>
      </c>
      <c r="F299" s="28">
        <v>72959</v>
      </c>
      <c r="G299" s="28">
        <v>140</v>
      </c>
      <c r="H299" s="28">
        <v>5016342241</v>
      </c>
      <c r="I299" s="29">
        <v>8</v>
      </c>
      <c r="J299" s="29" t="s">
        <v>1</v>
      </c>
      <c r="K299" s="30" t="s">
        <v>700</v>
      </c>
      <c r="L299" s="42">
        <v>275.75</v>
      </c>
      <c r="M299" s="30" t="s">
        <v>700</v>
      </c>
      <c r="N299" s="31" t="s">
        <v>701</v>
      </c>
      <c r="O299" s="31"/>
      <c r="P299" s="32">
        <v>25.766871165644172</v>
      </c>
      <c r="Q299" s="29" t="str">
        <f>IF(P299&lt;20,"NO","YES")</f>
        <v>YES</v>
      </c>
      <c r="R299" s="29" t="s">
        <v>1</v>
      </c>
      <c r="S299" s="31" t="s">
        <v>702</v>
      </c>
      <c r="T299" s="33">
        <v>2867</v>
      </c>
      <c r="U299" s="34">
        <v>1439.420004</v>
      </c>
      <c r="V299" s="35">
        <v>2501.1514218</v>
      </c>
      <c r="W299" s="36">
        <v>11705</v>
      </c>
      <c r="X299" s="37">
        <f t="shared" si="60"/>
        <v>1</v>
      </c>
      <c r="Y299" s="37">
        <f t="shared" si="61"/>
        <v>1</v>
      </c>
      <c r="Z299" s="37" t="str">
        <f t="shared" si="62"/>
        <v>ELIGIBLE</v>
      </c>
      <c r="AA299" s="37" t="str">
        <f t="shared" si="63"/>
        <v>OKAY</v>
      </c>
      <c r="AB299" s="37">
        <f t="shared" si="64"/>
        <v>1</v>
      </c>
      <c r="AC299" s="37">
        <f t="shared" si="65"/>
        <v>1</v>
      </c>
      <c r="AD299" s="37" t="str">
        <f t="shared" si="66"/>
        <v>CHECK</v>
      </c>
      <c r="AE299" s="37" t="str">
        <f t="shared" si="67"/>
        <v>SRSA</v>
      </c>
      <c r="AF299" s="37">
        <f t="shared" si="68"/>
        <v>0</v>
      </c>
      <c r="AG299" s="37">
        <f t="shared" si="69"/>
        <v>0</v>
      </c>
      <c r="AH299" s="28">
        <f t="shared" si="70"/>
        <v>0</v>
      </c>
      <c r="AI299" s="28">
        <f t="shared" si="71"/>
        <v>0</v>
      </c>
      <c r="AJ299" s="28">
        <f t="shared" si="72"/>
        <v>0</v>
      </c>
    </row>
    <row r="300" spans="1:36" s="28" customFormat="1" ht="12.75">
      <c r="A300" s="27">
        <v>502700</v>
      </c>
      <c r="B300" s="26">
        <v>7301000</v>
      </c>
      <c r="C300" s="26" t="s">
        <v>111</v>
      </c>
      <c r="D300" s="28" t="s">
        <v>110</v>
      </c>
      <c r="E300" s="28" t="s">
        <v>111</v>
      </c>
      <c r="F300" s="28">
        <v>72010</v>
      </c>
      <c r="G300" s="28">
        <v>3162</v>
      </c>
      <c r="H300" s="28">
        <v>5017243273</v>
      </c>
      <c r="I300" s="29">
        <v>6</v>
      </c>
      <c r="J300" s="29" t="s">
        <v>0</v>
      </c>
      <c r="K300" s="30"/>
      <c r="L300" s="42">
        <v>1234.16</v>
      </c>
      <c r="M300" s="30" t="s">
        <v>702</v>
      </c>
      <c r="N300" s="31" t="s">
        <v>702</v>
      </c>
      <c r="O300" s="31"/>
      <c r="P300" s="32">
        <v>30.147965474722564</v>
      </c>
      <c r="Q300" s="29" t="str">
        <f aca="true" t="shared" si="74" ref="Q300:Q317">IF(P300&lt;20,"NO","YES")</f>
        <v>YES</v>
      </c>
      <c r="R300" s="29" t="s">
        <v>1</v>
      </c>
      <c r="S300" s="31" t="s">
        <v>701</v>
      </c>
      <c r="T300" s="33">
        <v>9874</v>
      </c>
      <c r="U300" s="34">
        <v>5943.265614</v>
      </c>
      <c r="V300" s="35">
        <v>10398.6609422</v>
      </c>
      <c r="W300" s="36">
        <v>64539</v>
      </c>
      <c r="X300" s="37">
        <f t="shared" si="60"/>
        <v>0</v>
      </c>
      <c r="Y300" s="37">
        <f t="shared" si="61"/>
        <v>0</v>
      </c>
      <c r="Z300" s="37">
        <f t="shared" si="62"/>
        <v>0</v>
      </c>
      <c r="AA300" s="37">
        <f t="shared" si="63"/>
        <v>0</v>
      </c>
      <c r="AB300" s="37">
        <f t="shared" si="64"/>
        <v>1</v>
      </c>
      <c r="AC300" s="37">
        <f t="shared" si="65"/>
        <v>1</v>
      </c>
      <c r="AD300" s="37" t="str">
        <f t="shared" si="66"/>
        <v>CHECK</v>
      </c>
      <c r="AE300" s="37">
        <f t="shared" si="67"/>
        <v>0</v>
      </c>
      <c r="AF300" s="37" t="str">
        <f t="shared" si="68"/>
        <v>RLISP</v>
      </c>
      <c r="AG300" s="37">
        <f t="shared" si="69"/>
        <v>0</v>
      </c>
      <c r="AH300" s="28">
        <f t="shared" si="70"/>
        <v>0</v>
      </c>
      <c r="AI300" s="28">
        <f t="shared" si="71"/>
        <v>0</v>
      </c>
      <c r="AJ300" s="28">
        <f t="shared" si="72"/>
        <v>0</v>
      </c>
    </row>
    <row r="301" spans="1:36" s="28" customFormat="1" ht="12.75">
      <c r="A301" s="27">
        <v>502880</v>
      </c>
      <c r="B301" s="26">
        <v>7302000</v>
      </c>
      <c r="C301" s="26" t="s">
        <v>119</v>
      </c>
      <c r="D301" s="28" t="s">
        <v>118</v>
      </c>
      <c r="E301" s="28" t="s">
        <v>119</v>
      </c>
      <c r="F301" s="28">
        <v>72012</v>
      </c>
      <c r="G301" s="28">
        <v>3103</v>
      </c>
      <c r="H301" s="28">
        <v>5018825463</v>
      </c>
      <c r="I301" s="29">
        <v>6</v>
      </c>
      <c r="J301" s="29" t="s">
        <v>0</v>
      </c>
      <c r="K301" s="30"/>
      <c r="L301" s="42">
        <v>2134.58</v>
      </c>
      <c r="M301" s="30" t="s">
        <v>702</v>
      </c>
      <c r="N301" s="31" t="s">
        <v>702</v>
      </c>
      <c r="O301" s="31"/>
      <c r="P301" s="32">
        <v>18.833652007648183</v>
      </c>
      <c r="Q301" s="29" t="str">
        <f t="shared" si="74"/>
        <v>NO</v>
      </c>
      <c r="R301" s="29" t="s">
        <v>1</v>
      </c>
      <c r="S301" s="31" t="s">
        <v>702</v>
      </c>
      <c r="T301" s="33">
        <v>13099</v>
      </c>
      <c r="U301" s="34">
        <v>9777.19248</v>
      </c>
      <c r="V301" s="35">
        <v>13312.611328199999</v>
      </c>
      <c r="W301" s="36">
        <v>59599</v>
      </c>
      <c r="X301" s="37">
        <f t="shared" si="60"/>
        <v>0</v>
      </c>
      <c r="Y301" s="37">
        <f t="shared" si="61"/>
        <v>0</v>
      </c>
      <c r="Z301" s="37">
        <f t="shared" si="62"/>
        <v>0</v>
      </c>
      <c r="AA301" s="37">
        <f t="shared" si="63"/>
        <v>0</v>
      </c>
      <c r="AB301" s="37">
        <f t="shared" si="64"/>
        <v>0</v>
      </c>
      <c r="AC301" s="37">
        <f t="shared" si="65"/>
        <v>1</v>
      </c>
      <c r="AD301" s="37">
        <f t="shared" si="66"/>
        <v>0</v>
      </c>
      <c r="AE301" s="37">
        <f t="shared" si="67"/>
        <v>0</v>
      </c>
      <c r="AF301" s="37">
        <f t="shared" si="68"/>
        <v>0</v>
      </c>
      <c r="AG301" s="37">
        <f t="shared" si="69"/>
        <v>0</v>
      </c>
      <c r="AH301" s="28">
        <f t="shared" si="70"/>
        <v>0</v>
      </c>
      <c r="AI301" s="28">
        <f t="shared" si="71"/>
        <v>0</v>
      </c>
      <c r="AJ301" s="28">
        <f t="shared" si="72"/>
        <v>0</v>
      </c>
    </row>
    <row r="302" spans="1:36" s="28" customFormat="1" ht="12.75">
      <c r="A302" s="27">
        <v>503480</v>
      </c>
      <c r="B302" s="26">
        <v>7303000</v>
      </c>
      <c r="C302" s="26" t="s">
        <v>147</v>
      </c>
      <c r="D302" s="28" t="s">
        <v>146</v>
      </c>
      <c r="E302" s="28" t="s">
        <v>147</v>
      </c>
      <c r="F302" s="28">
        <v>72020</v>
      </c>
      <c r="G302" s="28">
        <v>60</v>
      </c>
      <c r="H302" s="28">
        <v>5013442707</v>
      </c>
      <c r="I302" s="29">
        <v>7</v>
      </c>
      <c r="J302" s="29" t="s">
        <v>1</v>
      </c>
      <c r="K302" s="30" t="s">
        <v>700</v>
      </c>
      <c r="L302" s="42">
        <v>544.74</v>
      </c>
      <c r="M302" s="30" t="s">
        <v>700</v>
      </c>
      <c r="N302" s="31" t="s">
        <v>701</v>
      </c>
      <c r="O302" s="31"/>
      <c r="P302" s="32">
        <v>24.267100977198698</v>
      </c>
      <c r="Q302" s="29" t="str">
        <f t="shared" si="74"/>
        <v>YES</v>
      </c>
      <c r="R302" s="29" t="s">
        <v>1</v>
      </c>
      <c r="S302" s="31" t="s">
        <v>702</v>
      </c>
      <c r="T302" s="33">
        <v>4049</v>
      </c>
      <c r="U302" s="34">
        <v>2557.46007</v>
      </c>
      <c r="V302" s="35">
        <v>3447.1243815</v>
      </c>
      <c r="W302" s="36">
        <v>20769</v>
      </c>
      <c r="X302" s="37">
        <f t="shared" si="60"/>
        <v>1</v>
      </c>
      <c r="Y302" s="37">
        <f t="shared" si="61"/>
        <v>1</v>
      </c>
      <c r="Z302" s="37" t="str">
        <f t="shared" si="62"/>
        <v>ELIGIBLE</v>
      </c>
      <c r="AA302" s="37" t="str">
        <f t="shared" si="63"/>
        <v>OKAY</v>
      </c>
      <c r="AB302" s="37">
        <f t="shared" si="64"/>
        <v>1</v>
      </c>
      <c r="AC302" s="37">
        <f t="shared" si="65"/>
        <v>1</v>
      </c>
      <c r="AD302" s="37" t="str">
        <f t="shared" si="66"/>
        <v>CHECK</v>
      </c>
      <c r="AE302" s="37" t="str">
        <f t="shared" si="67"/>
        <v>SRSA</v>
      </c>
      <c r="AF302" s="37">
        <f t="shared" si="68"/>
        <v>0</v>
      </c>
      <c r="AG302" s="37">
        <f t="shared" si="69"/>
        <v>0</v>
      </c>
      <c r="AH302" s="28">
        <f t="shared" si="70"/>
        <v>0</v>
      </c>
      <c r="AI302" s="28">
        <f t="shared" si="71"/>
        <v>0</v>
      </c>
      <c r="AJ302" s="28">
        <f t="shared" si="72"/>
        <v>0</v>
      </c>
    </row>
    <row r="303" spans="1:36" s="28" customFormat="1" ht="12.75">
      <c r="A303" s="27">
        <v>504170</v>
      </c>
      <c r="B303" s="26">
        <v>7304000</v>
      </c>
      <c r="C303" s="26" t="s">
        <v>628</v>
      </c>
      <c r="D303" s="28" t="s">
        <v>178</v>
      </c>
      <c r="E303" s="28" t="s">
        <v>179</v>
      </c>
      <c r="F303" s="28">
        <v>72081</v>
      </c>
      <c r="G303" s="28">
        <v>9270</v>
      </c>
      <c r="H303" s="28">
        <v>5017293992</v>
      </c>
      <c r="I303" s="29">
        <v>7</v>
      </c>
      <c r="J303" s="29" t="s">
        <v>1</v>
      </c>
      <c r="K303" s="30" t="s">
        <v>700</v>
      </c>
      <c r="L303" s="42">
        <v>623.83</v>
      </c>
      <c r="M303" s="30" t="s">
        <v>702</v>
      </c>
      <c r="N303" s="31" t="s">
        <v>702</v>
      </c>
      <c r="O303" s="31"/>
      <c r="P303" s="32">
        <v>18.06853582554517</v>
      </c>
      <c r="Q303" s="29" t="str">
        <f t="shared" si="74"/>
        <v>NO</v>
      </c>
      <c r="R303" s="29" t="s">
        <v>1</v>
      </c>
      <c r="S303" s="31" t="s">
        <v>702</v>
      </c>
      <c r="T303" s="33">
        <v>4015</v>
      </c>
      <c r="U303" s="34">
        <v>2724.939756</v>
      </c>
      <c r="V303" s="35">
        <v>3672.8652702</v>
      </c>
      <c r="W303" s="36">
        <v>17272</v>
      </c>
      <c r="X303" s="37">
        <f t="shared" si="60"/>
        <v>1</v>
      </c>
      <c r="Y303" s="37">
        <f t="shared" si="61"/>
        <v>0</v>
      </c>
      <c r="Z303" s="37">
        <f t="shared" si="62"/>
        <v>0</v>
      </c>
      <c r="AA303" s="37">
        <f t="shared" si="63"/>
        <v>0</v>
      </c>
      <c r="AB303" s="37">
        <f t="shared" si="64"/>
        <v>0</v>
      </c>
      <c r="AC303" s="37">
        <f t="shared" si="65"/>
        <v>1</v>
      </c>
      <c r="AD303" s="37">
        <f t="shared" si="66"/>
        <v>0</v>
      </c>
      <c r="AE303" s="37">
        <f t="shared" si="67"/>
        <v>0</v>
      </c>
      <c r="AF303" s="37">
        <f t="shared" si="68"/>
        <v>0</v>
      </c>
      <c r="AG303" s="37">
        <f t="shared" si="69"/>
        <v>0</v>
      </c>
      <c r="AH303" s="28">
        <f t="shared" si="70"/>
        <v>0</v>
      </c>
      <c r="AI303" s="28">
        <f t="shared" si="71"/>
        <v>0</v>
      </c>
      <c r="AJ303" s="28">
        <f t="shared" si="72"/>
        <v>0</v>
      </c>
    </row>
    <row r="304" spans="1:36" s="28" customFormat="1" ht="12.75">
      <c r="A304" s="27">
        <v>508400</v>
      </c>
      <c r="B304" s="26">
        <v>7307000</v>
      </c>
      <c r="C304" s="26" t="s">
        <v>651</v>
      </c>
      <c r="D304" s="28" t="s">
        <v>361</v>
      </c>
      <c r="E304" s="28" t="s">
        <v>362</v>
      </c>
      <c r="F304" s="28">
        <v>72143</v>
      </c>
      <c r="G304" s="28">
        <v>4792</v>
      </c>
      <c r="H304" s="28">
        <v>5012790540</v>
      </c>
      <c r="I304" s="29" t="s">
        <v>2</v>
      </c>
      <c r="J304" s="29" t="s">
        <v>0</v>
      </c>
      <c r="K304" s="30"/>
      <c r="L304" s="42">
        <v>1198.64</v>
      </c>
      <c r="M304" s="30" t="s">
        <v>702</v>
      </c>
      <c r="N304" s="31" t="s">
        <v>702</v>
      </c>
      <c r="O304" s="31"/>
      <c r="P304" s="32">
        <v>24.837758112094395</v>
      </c>
      <c r="Q304" s="29" t="str">
        <f t="shared" si="74"/>
        <v>YES</v>
      </c>
      <c r="R304" s="29" t="s">
        <v>1</v>
      </c>
      <c r="S304" s="31" t="s">
        <v>701</v>
      </c>
      <c r="T304" s="33">
        <v>9454</v>
      </c>
      <c r="U304" s="34">
        <v>5481.564858</v>
      </c>
      <c r="V304" s="35">
        <v>9619.6515373</v>
      </c>
      <c r="W304" s="36">
        <v>56141</v>
      </c>
      <c r="X304" s="37">
        <f t="shared" si="60"/>
        <v>0</v>
      </c>
      <c r="Y304" s="37">
        <f t="shared" si="61"/>
        <v>0</v>
      </c>
      <c r="Z304" s="37">
        <f t="shared" si="62"/>
        <v>0</v>
      </c>
      <c r="AA304" s="37">
        <f t="shared" si="63"/>
        <v>0</v>
      </c>
      <c r="AB304" s="37">
        <f t="shared" si="64"/>
        <v>1</v>
      </c>
      <c r="AC304" s="37">
        <f t="shared" si="65"/>
        <v>1</v>
      </c>
      <c r="AD304" s="37" t="str">
        <f t="shared" si="66"/>
        <v>CHECK</v>
      </c>
      <c r="AE304" s="37">
        <f t="shared" si="67"/>
        <v>0</v>
      </c>
      <c r="AF304" s="37" t="str">
        <f t="shared" si="68"/>
        <v>RLISP</v>
      </c>
      <c r="AG304" s="37">
        <f t="shared" si="69"/>
        <v>0</v>
      </c>
      <c r="AH304" s="28">
        <f t="shared" si="70"/>
        <v>0</v>
      </c>
      <c r="AI304" s="28">
        <f t="shared" si="71"/>
        <v>0</v>
      </c>
      <c r="AJ304" s="28">
        <f t="shared" si="72"/>
        <v>0</v>
      </c>
    </row>
    <row r="305" spans="1:36" s="28" customFormat="1" ht="12.75">
      <c r="A305" s="27">
        <v>509690</v>
      </c>
      <c r="B305" s="26">
        <v>7308000</v>
      </c>
      <c r="C305" s="26" t="s">
        <v>418</v>
      </c>
      <c r="D305" s="28" t="s">
        <v>417</v>
      </c>
      <c r="E305" s="28" t="s">
        <v>418</v>
      </c>
      <c r="F305" s="28">
        <v>72102</v>
      </c>
      <c r="G305" s="28">
        <v>811</v>
      </c>
      <c r="H305" s="28">
        <v>5017263587</v>
      </c>
      <c r="I305" s="29">
        <v>7</v>
      </c>
      <c r="J305" s="29" t="s">
        <v>1</v>
      </c>
      <c r="K305" s="30" t="s">
        <v>700</v>
      </c>
      <c r="L305" s="42">
        <v>319.3</v>
      </c>
      <c r="M305" s="30" t="s">
        <v>700</v>
      </c>
      <c r="N305" s="31" t="s">
        <v>701</v>
      </c>
      <c r="O305" s="31"/>
      <c r="P305" s="32">
        <v>33.91959798994975</v>
      </c>
      <c r="Q305" s="29" t="str">
        <f t="shared" si="74"/>
        <v>YES</v>
      </c>
      <c r="R305" s="29" t="s">
        <v>1</v>
      </c>
      <c r="S305" s="31" t="s">
        <v>702</v>
      </c>
      <c r="T305" s="33">
        <v>2884</v>
      </c>
      <c r="U305" s="34">
        <v>1747.220508</v>
      </c>
      <c r="V305" s="35">
        <v>3052.2287788</v>
      </c>
      <c r="W305" s="36">
        <v>17974</v>
      </c>
      <c r="X305" s="37">
        <f t="shared" si="60"/>
        <v>1</v>
      </c>
      <c r="Y305" s="37">
        <f t="shared" si="61"/>
        <v>1</v>
      </c>
      <c r="Z305" s="37" t="str">
        <f t="shared" si="62"/>
        <v>ELIGIBLE</v>
      </c>
      <c r="AA305" s="37" t="str">
        <f t="shared" si="63"/>
        <v>OKAY</v>
      </c>
      <c r="AB305" s="37">
        <f t="shared" si="64"/>
        <v>1</v>
      </c>
      <c r="AC305" s="37">
        <f t="shared" si="65"/>
        <v>1</v>
      </c>
      <c r="AD305" s="37" t="str">
        <f t="shared" si="66"/>
        <v>CHECK</v>
      </c>
      <c r="AE305" s="37" t="str">
        <f t="shared" si="67"/>
        <v>SRSA</v>
      </c>
      <c r="AF305" s="37">
        <f t="shared" si="68"/>
        <v>0</v>
      </c>
      <c r="AG305" s="37">
        <f t="shared" si="69"/>
        <v>0</v>
      </c>
      <c r="AH305" s="28">
        <f t="shared" si="70"/>
        <v>0</v>
      </c>
      <c r="AI305" s="28">
        <f t="shared" si="71"/>
        <v>0</v>
      </c>
      <c r="AJ305" s="28">
        <f t="shared" si="72"/>
        <v>0</v>
      </c>
    </row>
    <row r="306" spans="1:36" s="28" customFormat="1" ht="12.75">
      <c r="A306" s="27">
        <v>511070</v>
      </c>
      <c r="B306" s="26">
        <v>7309000</v>
      </c>
      <c r="C306" s="26" t="s">
        <v>473</v>
      </c>
      <c r="D306" s="28" t="s">
        <v>472</v>
      </c>
      <c r="E306" s="28" t="s">
        <v>473</v>
      </c>
      <c r="F306" s="28">
        <v>72121</v>
      </c>
      <c r="G306" s="28">
        <v>350</v>
      </c>
      <c r="H306" s="28">
        <v>5017284511</v>
      </c>
      <c r="I306" s="29">
        <v>7</v>
      </c>
      <c r="J306" s="29" t="s">
        <v>1</v>
      </c>
      <c r="K306" s="30" t="s">
        <v>700</v>
      </c>
      <c r="L306" s="42">
        <v>699.88</v>
      </c>
      <c r="M306" s="30" t="s">
        <v>702</v>
      </c>
      <c r="N306" s="31" t="s">
        <v>702</v>
      </c>
      <c r="O306" s="31"/>
      <c r="P306" s="32">
        <v>25.91240875912409</v>
      </c>
      <c r="Q306" s="29" t="str">
        <f t="shared" si="74"/>
        <v>YES</v>
      </c>
      <c r="R306" s="29" t="s">
        <v>1</v>
      </c>
      <c r="S306" s="31" t="s">
        <v>701</v>
      </c>
      <c r="T306" s="33">
        <v>5247</v>
      </c>
      <c r="U306" s="34">
        <v>3345.067242</v>
      </c>
      <c r="V306" s="35">
        <v>4819.873029</v>
      </c>
      <c r="W306" s="36">
        <v>21505</v>
      </c>
      <c r="X306" s="37">
        <f t="shared" si="60"/>
        <v>1</v>
      </c>
      <c r="Y306" s="37">
        <f t="shared" si="61"/>
        <v>0</v>
      </c>
      <c r="Z306" s="37">
        <f t="shared" si="62"/>
        <v>0</v>
      </c>
      <c r="AA306" s="37">
        <f t="shared" si="63"/>
        <v>0</v>
      </c>
      <c r="AB306" s="37">
        <f t="shared" si="64"/>
        <v>1</v>
      </c>
      <c r="AC306" s="37">
        <f t="shared" si="65"/>
        <v>1</v>
      </c>
      <c r="AD306" s="37" t="str">
        <f t="shared" si="66"/>
        <v>CHECK</v>
      </c>
      <c r="AE306" s="37">
        <f t="shared" si="67"/>
        <v>0</v>
      </c>
      <c r="AF306" s="37" t="str">
        <f t="shared" si="68"/>
        <v>RLISP</v>
      </c>
      <c r="AG306" s="37">
        <f t="shared" si="69"/>
        <v>0</v>
      </c>
      <c r="AH306" s="28">
        <f t="shared" si="70"/>
        <v>0</v>
      </c>
      <c r="AI306" s="28">
        <f t="shared" si="71"/>
        <v>0</v>
      </c>
      <c r="AJ306" s="28">
        <f t="shared" si="72"/>
        <v>0</v>
      </c>
    </row>
    <row r="307" spans="1:36" s="28" customFormat="1" ht="12.75">
      <c r="A307" s="27">
        <v>512000</v>
      </c>
      <c r="B307" s="26">
        <v>7310000</v>
      </c>
      <c r="C307" s="26" t="s">
        <v>507</v>
      </c>
      <c r="D307" s="28" t="s">
        <v>506</v>
      </c>
      <c r="E307" s="28" t="s">
        <v>507</v>
      </c>
      <c r="F307" s="28">
        <v>72137</v>
      </c>
      <c r="G307" s="28">
        <v>9339</v>
      </c>
      <c r="H307" s="28">
        <v>5015565815</v>
      </c>
      <c r="I307" s="29">
        <v>7</v>
      </c>
      <c r="J307" s="29" t="s">
        <v>1</v>
      </c>
      <c r="K307" s="30" t="s">
        <v>700</v>
      </c>
      <c r="L307" s="42">
        <v>764.5</v>
      </c>
      <c r="M307" s="30" t="s">
        <v>702</v>
      </c>
      <c r="N307" s="31" t="s">
        <v>702</v>
      </c>
      <c r="O307" s="31"/>
      <c r="P307" s="32">
        <v>26.036484245439468</v>
      </c>
      <c r="Q307" s="29" t="str">
        <f t="shared" si="74"/>
        <v>YES</v>
      </c>
      <c r="R307" s="29" t="s">
        <v>1</v>
      </c>
      <c r="S307" s="31" t="s">
        <v>701</v>
      </c>
      <c r="T307" s="33">
        <v>6021</v>
      </c>
      <c r="U307" s="34">
        <v>3661.920702</v>
      </c>
      <c r="V307" s="35">
        <v>6363.7940259</v>
      </c>
      <c r="W307" s="36">
        <v>23338</v>
      </c>
      <c r="X307" s="37">
        <f t="shared" si="60"/>
        <v>1</v>
      </c>
      <c r="Y307" s="37">
        <f t="shared" si="61"/>
        <v>0</v>
      </c>
      <c r="Z307" s="37">
        <f t="shared" si="62"/>
        <v>0</v>
      </c>
      <c r="AA307" s="37">
        <f t="shared" si="63"/>
        <v>0</v>
      </c>
      <c r="AB307" s="37">
        <f t="shared" si="64"/>
        <v>1</v>
      </c>
      <c r="AC307" s="37">
        <f t="shared" si="65"/>
        <v>1</v>
      </c>
      <c r="AD307" s="37" t="str">
        <f t="shared" si="66"/>
        <v>CHECK</v>
      </c>
      <c r="AE307" s="37">
        <f t="shared" si="67"/>
        <v>0</v>
      </c>
      <c r="AF307" s="37" t="str">
        <f t="shared" si="68"/>
        <v>RLISP</v>
      </c>
      <c r="AG307" s="37">
        <f t="shared" si="69"/>
        <v>0</v>
      </c>
      <c r="AH307" s="28">
        <f t="shared" si="70"/>
        <v>0</v>
      </c>
      <c r="AI307" s="28">
        <f t="shared" si="71"/>
        <v>0</v>
      </c>
      <c r="AJ307" s="28">
        <f t="shared" si="72"/>
        <v>0</v>
      </c>
    </row>
    <row r="308" spans="1:36" s="28" customFormat="1" ht="12.75">
      <c r="A308" s="27">
        <v>512210</v>
      </c>
      <c r="B308" s="26">
        <v>7311000</v>
      </c>
      <c r="C308" s="26" t="s">
        <v>362</v>
      </c>
      <c r="D308" s="28" t="s">
        <v>520</v>
      </c>
      <c r="E308" s="28" t="s">
        <v>362</v>
      </c>
      <c r="F308" s="28">
        <v>72143</v>
      </c>
      <c r="G308" s="28">
        <v>3640</v>
      </c>
      <c r="H308" s="28">
        <v>5012683517</v>
      </c>
      <c r="I308" s="29">
        <v>6</v>
      </c>
      <c r="J308" s="29" t="s">
        <v>0</v>
      </c>
      <c r="K308" s="30"/>
      <c r="L308" s="42">
        <v>3577.47</v>
      </c>
      <c r="M308" s="30" t="s">
        <v>702</v>
      </c>
      <c r="N308" s="31" t="s">
        <v>702</v>
      </c>
      <c r="O308" s="31"/>
      <c r="P308" s="32">
        <v>16.032739528165624</v>
      </c>
      <c r="Q308" s="29" t="str">
        <f t="shared" si="74"/>
        <v>NO</v>
      </c>
      <c r="R308" s="29" t="s">
        <v>1</v>
      </c>
      <c r="S308" s="31" t="s">
        <v>702</v>
      </c>
      <c r="T308" s="33">
        <v>21469</v>
      </c>
      <c r="U308" s="34">
        <v>18282.444642</v>
      </c>
      <c r="V308" s="35">
        <v>24947.418753899998</v>
      </c>
      <c r="W308" s="36">
        <v>103471</v>
      </c>
      <c r="X308" s="37">
        <f t="shared" si="60"/>
        <v>0</v>
      </c>
      <c r="Y308" s="37">
        <f t="shared" si="61"/>
        <v>0</v>
      </c>
      <c r="Z308" s="37">
        <f t="shared" si="62"/>
        <v>0</v>
      </c>
      <c r="AA308" s="37">
        <f t="shared" si="63"/>
        <v>0</v>
      </c>
      <c r="AB308" s="37">
        <f t="shared" si="64"/>
        <v>0</v>
      </c>
      <c r="AC308" s="37">
        <f t="shared" si="65"/>
        <v>1</v>
      </c>
      <c r="AD308" s="37">
        <f t="shared" si="66"/>
        <v>0</v>
      </c>
      <c r="AE308" s="37">
        <f t="shared" si="67"/>
        <v>0</v>
      </c>
      <c r="AF308" s="37">
        <f t="shared" si="68"/>
        <v>0</v>
      </c>
      <c r="AG308" s="37">
        <f t="shared" si="69"/>
        <v>0</v>
      </c>
      <c r="AH308" s="28">
        <f t="shared" si="70"/>
        <v>0</v>
      </c>
      <c r="AI308" s="28">
        <f t="shared" si="71"/>
        <v>0</v>
      </c>
      <c r="AJ308" s="28">
        <f t="shared" si="72"/>
        <v>0</v>
      </c>
    </row>
    <row r="309" spans="1:36" s="28" customFormat="1" ht="12.75">
      <c r="A309" s="27">
        <v>502670</v>
      </c>
      <c r="B309" s="26">
        <v>7401000</v>
      </c>
      <c r="C309" s="26" t="s">
        <v>109</v>
      </c>
      <c r="D309" s="28" t="s">
        <v>108</v>
      </c>
      <c r="E309" s="28" t="s">
        <v>109</v>
      </c>
      <c r="F309" s="28">
        <v>72006</v>
      </c>
      <c r="G309" s="28">
        <v>2650</v>
      </c>
      <c r="H309" s="28">
        <v>8703472241</v>
      </c>
      <c r="I309" s="29">
        <v>6</v>
      </c>
      <c r="J309" s="29" t="s">
        <v>0</v>
      </c>
      <c r="K309" s="30"/>
      <c r="L309" s="42">
        <v>542.62</v>
      </c>
      <c r="M309" s="30" t="s">
        <v>700</v>
      </c>
      <c r="N309" s="31" t="s">
        <v>702</v>
      </c>
      <c r="O309" s="31"/>
      <c r="P309" s="32">
        <v>45.62841530054645</v>
      </c>
      <c r="Q309" s="29" t="str">
        <f t="shared" si="74"/>
        <v>YES</v>
      </c>
      <c r="R309" s="29" t="s">
        <v>1</v>
      </c>
      <c r="S309" s="31" t="s">
        <v>702</v>
      </c>
      <c r="T309" s="33">
        <v>5624</v>
      </c>
      <c r="U309" s="34">
        <v>2706.833844</v>
      </c>
      <c r="V309" s="35">
        <v>4703.4608498</v>
      </c>
      <c r="W309" s="36">
        <v>42006</v>
      </c>
      <c r="X309" s="37">
        <f t="shared" si="60"/>
        <v>0</v>
      </c>
      <c r="Y309" s="37">
        <f t="shared" si="61"/>
        <v>1</v>
      </c>
      <c r="Z309" s="37">
        <f t="shared" si="62"/>
        <v>0</v>
      </c>
      <c r="AA309" s="37">
        <f t="shared" si="63"/>
        <v>0</v>
      </c>
      <c r="AB309" s="37">
        <f t="shared" si="64"/>
        <v>1</v>
      </c>
      <c r="AC309" s="37">
        <f t="shared" si="65"/>
        <v>1</v>
      </c>
      <c r="AD309" s="37" t="str">
        <f t="shared" si="66"/>
        <v>CHECK</v>
      </c>
      <c r="AE309" s="37">
        <f t="shared" si="67"/>
        <v>0</v>
      </c>
      <c r="AF309" s="37" t="str">
        <f t="shared" si="68"/>
        <v>RLISP</v>
      </c>
      <c r="AG309" s="37">
        <f t="shared" si="69"/>
        <v>0</v>
      </c>
      <c r="AH309" s="28">
        <f t="shared" si="70"/>
        <v>0</v>
      </c>
      <c r="AI309" s="28">
        <f t="shared" si="71"/>
        <v>0</v>
      </c>
      <c r="AJ309" s="28">
        <f t="shared" si="72"/>
        <v>0</v>
      </c>
    </row>
    <row r="310" spans="1:36" s="28" customFormat="1" ht="12.75">
      <c r="A310" s="27">
        <v>504710</v>
      </c>
      <c r="B310" s="26">
        <v>7402000</v>
      </c>
      <c r="C310" s="26" t="s">
        <v>197</v>
      </c>
      <c r="D310" s="28" t="s">
        <v>196</v>
      </c>
      <c r="E310" s="28" t="s">
        <v>197</v>
      </c>
      <c r="F310" s="28">
        <v>72036</v>
      </c>
      <c r="G310" s="28">
        <v>40</v>
      </c>
      <c r="H310" s="28">
        <v>8704592081</v>
      </c>
      <c r="I310" s="29">
        <v>7</v>
      </c>
      <c r="J310" s="29" t="s">
        <v>1</v>
      </c>
      <c r="K310" s="30" t="s">
        <v>700</v>
      </c>
      <c r="L310" s="42">
        <v>216.11</v>
      </c>
      <c r="M310" s="30" t="s">
        <v>700</v>
      </c>
      <c r="N310" s="31" t="s">
        <v>701</v>
      </c>
      <c r="O310" s="31"/>
      <c r="P310" s="32">
        <v>53.230769230769226</v>
      </c>
      <c r="Q310" s="29" t="str">
        <f t="shared" si="74"/>
        <v>YES</v>
      </c>
      <c r="R310" s="29" t="s">
        <v>1</v>
      </c>
      <c r="S310" s="31" t="s">
        <v>702</v>
      </c>
      <c r="T310" s="33">
        <v>2454</v>
      </c>
      <c r="U310" s="34">
        <v>1050.142896</v>
      </c>
      <c r="V310" s="35">
        <v>1863.9619086999999</v>
      </c>
      <c r="W310" s="36">
        <v>21263</v>
      </c>
      <c r="X310" s="37">
        <f t="shared" si="60"/>
        <v>1</v>
      </c>
      <c r="Y310" s="37">
        <f t="shared" si="61"/>
        <v>1</v>
      </c>
      <c r="Z310" s="37" t="str">
        <f t="shared" si="62"/>
        <v>ELIGIBLE</v>
      </c>
      <c r="AA310" s="37" t="str">
        <f t="shared" si="63"/>
        <v>OKAY</v>
      </c>
      <c r="AB310" s="37">
        <f t="shared" si="64"/>
        <v>1</v>
      </c>
      <c r="AC310" s="37">
        <f t="shared" si="65"/>
        <v>1</v>
      </c>
      <c r="AD310" s="37" t="str">
        <f t="shared" si="66"/>
        <v>CHECK</v>
      </c>
      <c r="AE310" s="37" t="str">
        <f t="shared" si="67"/>
        <v>SRSA</v>
      </c>
      <c r="AF310" s="37">
        <f t="shared" si="68"/>
        <v>0</v>
      </c>
      <c r="AG310" s="37">
        <f t="shared" si="69"/>
        <v>0</v>
      </c>
      <c r="AH310" s="28">
        <f t="shared" si="70"/>
        <v>0</v>
      </c>
      <c r="AI310" s="28">
        <f t="shared" si="71"/>
        <v>0</v>
      </c>
      <c r="AJ310" s="28">
        <f t="shared" si="72"/>
        <v>0</v>
      </c>
    </row>
    <row r="311" spans="1:36" s="28" customFormat="1" ht="12.75">
      <c r="A311" s="27">
        <v>509600</v>
      </c>
      <c r="B311" s="26">
        <v>7403000</v>
      </c>
      <c r="C311" s="26" t="s">
        <v>412</v>
      </c>
      <c r="D311" s="28" t="s">
        <v>411</v>
      </c>
      <c r="E311" s="28" t="s">
        <v>412</v>
      </c>
      <c r="F311" s="28">
        <v>72101</v>
      </c>
      <c r="G311" s="28">
        <v>427</v>
      </c>
      <c r="H311" s="28">
        <v>8707312535</v>
      </c>
      <c r="I311" s="29">
        <v>7</v>
      </c>
      <c r="J311" s="29" t="s">
        <v>1</v>
      </c>
      <c r="K311" s="30" t="s">
        <v>700</v>
      </c>
      <c r="L311" s="42">
        <v>649.14</v>
      </c>
      <c r="M311" s="30" t="s">
        <v>702</v>
      </c>
      <c r="N311" s="31" t="s">
        <v>702</v>
      </c>
      <c r="O311" s="31"/>
      <c r="P311" s="32">
        <v>26.988265971316817</v>
      </c>
      <c r="Q311" s="29" t="str">
        <f t="shared" si="74"/>
        <v>YES</v>
      </c>
      <c r="R311" s="29" t="s">
        <v>1</v>
      </c>
      <c r="S311" s="31" t="s">
        <v>701</v>
      </c>
      <c r="T311" s="33">
        <v>5100</v>
      </c>
      <c r="U311" s="34">
        <v>3150.428688</v>
      </c>
      <c r="V311" s="35">
        <v>5505.77357</v>
      </c>
      <c r="W311" s="36">
        <v>28275</v>
      </c>
      <c r="X311" s="37">
        <f t="shared" si="60"/>
        <v>1</v>
      </c>
      <c r="Y311" s="37">
        <f t="shared" si="61"/>
        <v>0</v>
      </c>
      <c r="Z311" s="37">
        <f t="shared" si="62"/>
        <v>0</v>
      </c>
      <c r="AA311" s="37">
        <f t="shared" si="63"/>
        <v>0</v>
      </c>
      <c r="AB311" s="37">
        <f t="shared" si="64"/>
        <v>1</v>
      </c>
      <c r="AC311" s="37">
        <f t="shared" si="65"/>
        <v>1</v>
      </c>
      <c r="AD311" s="37" t="str">
        <f t="shared" si="66"/>
        <v>CHECK</v>
      </c>
      <c r="AE311" s="37">
        <f t="shared" si="67"/>
        <v>0</v>
      </c>
      <c r="AF311" s="37" t="str">
        <f t="shared" si="68"/>
        <v>RLISP</v>
      </c>
      <c r="AG311" s="37">
        <f t="shared" si="69"/>
        <v>0</v>
      </c>
      <c r="AH311" s="28">
        <f t="shared" si="70"/>
        <v>0</v>
      </c>
      <c r="AI311" s="28">
        <f t="shared" si="71"/>
        <v>0</v>
      </c>
      <c r="AJ311" s="28">
        <f t="shared" si="72"/>
        <v>0</v>
      </c>
    </row>
    <row r="312" spans="1:36" s="28" customFormat="1" ht="12.75">
      <c r="A312" s="27">
        <v>504890</v>
      </c>
      <c r="B312" s="26">
        <v>7503000</v>
      </c>
      <c r="C312" s="26" t="s">
        <v>209</v>
      </c>
      <c r="D312" s="28" t="s">
        <v>208</v>
      </c>
      <c r="E312" s="28" t="s">
        <v>209</v>
      </c>
      <c r="F312" s="28">
        <v>72833</v>
      </c>
      <c r="G312" s="28">
        <v>939</v>
      </c>
      <c r="H312" s="28">
        <v>5014954800</v>
      </c>
      <c r="I312" s="29">
        <v>7</v>
      </c>
      <c r="J312" s="29" t="s">
        <v>1</v>
      </c>
      <c r="K312" s="30" t="s">
        <v>700</v>
      </c>
      <c r="L312" s="42">
        <v>756.05</v>
      </c>
      <c r="M312" s="30" t="s">
        <v>702</v>
      </c>
      <c r="N312" s="31" t="s">
        <v>702</v>
      </c>
      <c r="O312" s="31"/>
      <c r="P312" s="32">
        <v>20.28985507246377</v>
      </c>
      <c r="Q312" s="29" t="str">
        <f t="shared" si="74"/>
        <v>YES</v>
      </c>
      <c r="R312" s="29" t="s">
        <v>1</v>
      </c>
      <c r="S312" s="31" t="s">
        <v>701</v>
      </c>
      <c r="T312" s="33">
        <v>5595</v>
      </c>
      <c r="U312" s="34">
        <v>3317.908374</v>
      </c>
      <c r="V312" s="35">
        <v>5766.1100383</v>
      </c>
      <c r="W312" s="36">
        <v>16119</v>
      </c>
      <c r="X312" s="37">
        <f t="shared" si="60"/>
        <v>1</v>
      </c>
      <c r="Y312" s="37">
        <f t="shared" si="61"/>
        <v>0</v>
      </c>
      <c r="Z312" s="37">
        <f t="shared" si="62"/>
        <v>0</v>
      </c>
      <c r="AA312" s="37">
        <f t="shared" si="63"/>
        <v>0</v>
      </c>
      <c r="AB312" s="37">
        <f t="shared" si="64"/>
        <v>1</v>
      </c>
      <c r="AC312" s="37">
        <f t="shared" si="65"/>
        <v>1</v>
      </c>
      <c r="AD312" s="37" t="str">
        <f t="shared" si="66"/>
        <v>CHECK</v>
      </c>
      <c r="AE312" s="37">
        <f t="shared" si="67"/>
        <v>0</v>
      </c>
      <c r="AF312" s="37" t="str">
        <f t="shared" si="68"/>
        <v>RLISP</v>
      </c>
      <c r="AG312" s="37">
        <f t="shared" si="69"/>
        <v>0</v>
      </c>
      <c r="AH312" s="28">
        <f t="shared" si="70"/>
        <v>0</v>
      </c>
      <c r="AI312" s="28">
        <f t="shared" si="71"/>
        <v>0</v>
      </c>
      <c r="AJ312" s="28">
        <f t="shared" si="72"/>
        <v>0</v>
      </c>
    </row>
    <row r="313" spans="1:36" s="28" customFormat="1" ht="12.75">
      <c r="A313" s="27">
        <v>504930</v>
      </c>
      <c r="B313" s="26">
        <v>7504000</v>
      </c>
      <c r="C313" s="26" t="s">
        <v>211</v>
      </c>
      <c r="D313" s="28" t="s">
        <v>210</v>
      </c>
      <c r="E313" s="28" t="s">
        <v>211</v>
      </c>
      <c r="F313" s="28">
        <v>72834</v>
      </c>
      <c r="G313" s="28">
        <v>3215</v>
      </c>
      <c r="H313" s="28">
        <v>5012294111</v>
      </c>
      <c r="I313" s="29">
        <v>6</v>
      </c>
      <c r="J313" s="29" t="s">
        <v>0</v>
      </c>
      <c r="K313" s="30"/>
      <c r="L313" s="42">
        <v>1641.3</v>
      </c>
      <c r="M313" s="30" t="s">
        <v>702</v>
      </c>
      <c r="N313" s="31" t="s">
        <v>702</v>
      </c>
      <c r="O313" s="31"/>
      <c r="P313" s="32">
        <v>22.750316856780735</v>
      </c>
      <c r="Q313" s="29" t="str">
        <f t="shared" si="74"/>
        <v>YES</v>
      </c>
      <c r="R313" s="29" t="s">
        <v>1</v>
      </c>
      <c r="S313" s="31" t="s">
        <v>701</v>
      </c>
      <c r="T313" s="33">
        <v>12884</v>
      </c>
      <c r="U313" s="34">
        <v>8061.657318</v>
      </c>
      <c r="V313" s="35">
        <v>14009.0681831</v>
      </c>
      <c r="W313" s="36">
        <v>52896</v>
      </c>
      <c r="X313" s="37">
        <f t="shared" si="60"/>
        <v>0</v>
      </c>
      <c r="Y313" s="37">
        <f t="shared" si="61"/>
        <v>0</v>
      </c>
      <c r="Z313" s="37">
        <f t="shared" si="62"/>
        <v>0</v>
      </c>
      <c r="AA313" s="37">
        <f t="shared" si="63"/>
        <v>0</v>
      </c>
      <c r="AB313" s="37">
        <f t="shared" si="64"/>
        <v>1</v>
      </c>
      <c r="AC313" s="37">
        <f t="shared" si="65"/>
        <v>1</v>
      </c>
      <c r="AD313" s="37" t="str">
        <f t="shared" si="66"/>
        <v>CHECK</v>
      </c>
      <c r="AE313" s="37">
        <f t="shared" si="67"/>
        <v>0</v>
      </c>
      <c r="AF313" s="37" t="str">
        <f t="shared" si="68"/>
        <v>RLISP</v>
      </c>
      <c r="AG313" s="37">
        <f t="shared" si="69"/>
        <v>0</v>
      </c>
      <c r="AH313" s="28">
        <f t="shared" si="70"/>
        <v>0</v>
      </c>
      <c r="AI313" s="28">
        <f t="shared" si="71"/>
        <v>0</v>
      </c>
      <c r="AJ313" s="28">
        <f t="shared" si="72"/>
        <v>0</v>
      </c>
    </row>
    <row r="314" spans="1:36" s="28" customFormat="1" ht="12.75">
      <c r="A314" s="27">
        <v>506450</v>
      </c>
      <c r="B314" s="26">
        <v>7505000</v>
      </c>
      <c r="C314" s="26" t="s">
        <v>640</v>
      </c>
      <c r="D314" s="28" t="s">
        <v>278</v>
      </c>
      <c r="E314" s="28" t="s">
        <v>279</v>
      </c>
      <c r="F314" s="28">
        <v>72828</v>
      </c>
      <c r="G314" s="28">
        <v>9799</v>
      </c>
      <c r="H314" s="28">
        <v>5012994425</v>
      </c>
      <c r="I314" s="29">
        <v>7</v>
      </c>
      <c r="J314" s="29" t="s">
        <v>1</v>
      </c>
      <c r="K314" s="30" t="s">
        <v>700</v>
      </c>
      <c r="L314" s="42">
        <v>162.92</v>
      </c>
      <c r="M314" s="30" t="s">
        <v>700</v>
      </c>
      <c r="N314" s="31" t="s">
        <v>701</v>
      </c>
      <c r="O314" s="31"/>
      <c r="P314" s="32">
        <v>16.184971098265898</v>
      </c>
      <c r="Q314" s="29" t="str">
        <f t="shared" si="74"/>
        <v>NO</v>
      </c>
      <c r="R314" s="29" t="s">
        <v>1</v>
      </c>
      <c r="S314" s="31" t="s">
        <v>702</v>
      </c>
      <c r="T314" s="33">
        <v>1379</v>
      </c>
      <c r="U314" s="34">
        <v>733.289436</v>
      </c>
      <c r="V314" s="35">
        <v>1274.3790262</v>
      </c>
      <c r="W314" s="36">
        <v>4282</v>
      </c>
      <c r="X314" s="37">
        <f t="shared" si="60"/>
        <v>1</v>
      </c>
      <c r="Y314" s="37">
        <f t="shared" si="61"/>
        <v>1</v>
      </c>
      <c r="Z314" s="37" t="str">
        <f t="shared" si="62"/>
        <v>ELIGIBLE</v>
      </c>
      <c r="AA314" s="37" t="str">
        <f t="shared" si="63"/>
        <v>OKAY</v>
      </c>
      <c r="AB314" s="37">
        <f t="shared" si="64"/>
        <v>0</v>
      </c>
      <c r="AC314" s="37">
        <f t="shared" si="65"/>
        <v>1</v>
      </c>
      <c r="AD314" s="37">
        <f t="shared" si="66"/>
        <v>0</v>
      </c>
      <c r="AE314" s="37">
        <f t="shared" si="67"/>
        <v>0</v>
      </c>
      <c r="AF314" s="37">
        <f t="shared" si="68"/>
        <v>0</v>
      </c>
      <c r="AG314" s="37">
        <f t="shared" si="69"/>
        <v>0</v>
      </c>
      <c r="AH314" s="28">
        <f t="shared" si="70"/>
        <v>0</v>
      </c>
      <c r="AI314" s="28">
        <f t="shared" si="71"/>
        <v>0</v>
      </c>
      <c r="AJ314" s="28">
        <f t="shared" si="72"/>
        <v>0</v>
      </c>
    </row>
    <row r="315" spans="1:36" s="28" customFormat="1" ht="12.75">
      <c r="A315" s="27">
        <v>510890</v>
      </c>
      <c r="B315" s="26">
        <v>7507000</v>
      </c>
      <c r="C315" s="26" t="s">
        <v>463</v>
      </c>
      <c r="D315" s="28" t="s">
        <v>462</v>
      </c>
      <c r="E315" s="28" t="s">
        <v>463</v>
      </c>
      <c r="F315" s="28">
        <v>72853</v>
      </c>
      <c r="G315" s="28">
        <v>279</v>
      </c>
      <c r="H315" s="28">
        <v>5014895251</v>
      </c>
      <c r="I315" s="29">
        <v>7</v>
      </c>
      <c r="J315" s="29" t="s">
        <v>1</v>
      </c>
      <c r="K315" s="30" t="s">
        <v>700</v>
      </c>
      <c r="L315" s="42">
        <v>508.87</v>
      </c>
      <c r="M315" s="30" t="s">
        <v>700</v>
      </c>
      <c r="N315" s="31" t="s">
        <v>701</v>
      </c>
      <c r="O315" s="31"/>
      <c r="P315" s="32">
        <v>29.676258992805753</v>
      </c>
      <c r="Q315" s="29" t="str">
        <f t="shared" si="74"/>
        <v>YES</v>
      </c>
      <c r="R315" s="29" t="s">
        <v>1</v>
      </c>
      <c r="S315" s="31" t="s">
        <v>702</v>
      </c>
      <c r="T315" s="33">
        <v>4377</v>
      </c>
      <c r="U315" s="34">
        <v>2498.615856</v>
      </c>
      <c r="V315" s="35">
        <v>4381.3155406999995</v>
      </c>
      <c r="W315" s="36">
        <v>22531</v>
      </c>
      <c r="X315" s="37">
        <f t="shared" si="60"/>
        <v>1</v>
      </c>
      <c r="Y315" s="37">
        <f t="shared" si="61"/>
        <v>1</v>
      </c>
      <c r="Z315" s="37" t="str">
        <f t="shared" si="62"/>
        <v>ELIGIBLE</v>
      </c>
      <c r="AA315" s="37" t="str">
        <f t="shared" si="63"/>
        <v>OKAY</v>
      </c>
      <c r="AB315" s="37">
        <f t="shared" si="64"/>
        <v>1</v>
      </c>
      <c r="AC315" s="37">
        <f t="shared" si="65"/>
        <v>1</v>
      </c>
      <c r="AD315" s="37" t="str">
        <f t="shared" si="66"/>
        <v>CHECK</v>
      </c>
      <c r="AE315" s="37" t="str">
        <f t="shared" si="67"/>
        <v>SRSA</v>
      </c>
      <c r="AF315" s="37">
        <f t="shared" si="68"/>
        <v>0</v>
      </c>
      <c r="AG315" s="37">
        <f t="shared" si="69"/>
        <v>0</v>
      </c>
      <c r="AH315" s="28">
        <f t="shared" si="70"/>
        <v>0</v>
      </c>
      <c r="AI315" s="28">
        <f t="shared" si="71"/>
        <v>0</v>
      </c>
      <c r="AJ315" s="28">
        <f t="shared" si="72"/>
        <v>0</v>
      </c>
    </row>
    <row r="316" spans="1:36" s="28" customFormat="1" ht="12.75">
      <c r="A316" s="27">
        <v>511460</v>
      </c>
      <c r="B316" s="26">
        <v>7508000</v>
      </c>
      <c r="C316" s="26" t="s">
        <v>665</v>
      </c>
      <c r="D316" s="28" t="s">
        <v>485</v>
      </c>
      <c r="E316" s="28" t="s">
        <v>486</v>
      </c>
      <c r="F316" s="28">
        <v>72857</v>
      </c>
      <c r="G316" s="28">
        <v>190</v>
      </c>
      <c r="H316" s="28">
        <v>5012724241</v>
      </c>
      <c r="I316" s="29">
        <v>7</v>
      </c>
      <c r="J316" s="29" t="s">
        <v>1</v>
      </c>
      <c r="K316" s="30" t="s">
        <v>700</v>
      </c>
      <c r="L316" s="42">
        <v>303.3</v>
      </c>
      <c r="M316" s="30" t="s">
        <v>700</v>
      </c>
      <c r="N316" s="31" t="s">
        <v>701</v>
      </c>
      <c r="O316" s="31"/>
      <c r="P316" s="32">
        <v>21.336760925449873</v>
      </c>
      <c r="Q316" s="29" t="str">
        <f t="shared" si="74"/>
        <v>YES</v>
      </c>
      <c r="R316" s="29" t="s">
        <v>1</v>
      </c>
      <c r="S316" s="31" t="s">
        <v>702</v>
      </c>
      <c r="T316" s="33">
        <v>2592</v>
      </c>
      <c r="U316" s="34">
        <v>1475.631828</v>
      </c>
      <c r="V316" s="35">
        <v>2563.9602625999996</v>
      </c>
      <c r="W316" s="36">
        <v>11646</v>
      </c>
      <c r="X316" s="37">
        <f t="shared" si="60"/>
        <v>1</v>
      </c>
      <c r="Y316" s="37">
        <f t="shared" si="61"/>
        <v>1</v>
      </c>
      <c r="Z316" s="37" t="str">
        <f t="shared" si="62"/>
        <v>ELIGIBLE</v>
      </c>
      <c r="AA316" s="37" t="str">
        <f t="shared" si="63"/>
        <v>OKAY</v>
      </c>
      <c r="AB316" s="37">
        <f t="shared" si="64"/>
        <v>1</v>
      </c>
      <c r="AC316" s="37">
        <f t="shared" si="65"/>
        <v>1</v>
      </c>
      <c r="AD316" s="37" t="str">
        <f t="shared" si="66"/>
        <v>CHECK</v>
      </c>
      <c r="AE316" s="37" t="str">
        <f t="shared" si="67"/>
        <v>SRSA</v>
      </c>
      <c r="AF316" s="37">
        <f t="shared" si="68"/>
        <v>0</v>
      </c>
      <c r="AG316" s="37">
        <f t="shared" si="69"/>
        <v>0</v>
      </c>
      <c r="AH316" s="28">
        <f t="shared" si="70"/>
        <v>0</v>
      </c>
      <c r="AI316" s="28">
        <f t="shared" si="71"/>
        <v>0</v>
      </c>
      <c r="AJ316" s="28">
        <f t="shared" si="72"/>
        <v>0</v>
      </c>
    </row>
    <row r="317" spans="1:36" s="28" customFormat="1" ht="12.75">
      <c r="A317" s="27">
        <v>500041</v>
      </c>
      <c r="B317" s="26">
        <v>7509000</v>
      </c>
      <c r="C317" s="26" t="s">
        <v>613</v>
      </c>
      <c r="D317" s="28" t="s">
        <v>66</v>
      </c>
      <c r="E317" s="28" t="s">
        <v>67</v>
      </c>
      <c r="F317" s="28">
        <v>72842</v>
      </c>
      <c r="G317" s="28">
        <v>214</v>
      </c>
      <c r="H317" s="28">
        <v>5014764116</v>
      </c>
      <c r="I317" s="29">
        <v>7</v>
      </c>
      <c r="J317" s="29" t="s">
        <v>1</v>
      </c>
      <c r="K317" s="30" t="s">
        <v>700</v>
      </c>
      <c r="L317" s="42">
        <v>426.51</v>
      </c>
      <c r="M317" s="30" t="s">
        <v>700</v>
      </c>
      <c r="N317" s="31" t="s">
        <v>701</v>
      </c>
      <c r="O317" s="31"/>
      <c r="P317" s="32">
        <v>19.35483870967742</v>
      </c>
      <c r="Q317" s="29" t="str">
        <f t="shared" si="74"/>
        <v>NO</v>
      </c>
      <c r="R317" s="29" t="s">
        <v>1</v>
      </c>
      <c r="S317" s="31" t="s">
        <v>702</v>
      </c>
      <c r="T317" s="33">
        <v>3364</v>
      </c>
      <c r="U317" s="34">
        <v>2055.021012</v>
      </c>
      <c r="V317" s="35">
        <v>3570.9017154</v>
      </c>
      <c r="W317" s="36">
        <v>13312</v>
      </c>
      <c r="X317" s="37">
        <f t="shared" si="60"/>
        <v>1</v>
      </c>
      <c r="Y317" s="37">
        <f t="shared" si="61"/>
        <v>1</v>
      </c>
      <c r="Z317" s="37" t="str">
        <f t="shared" si="62"/>
        <v>ELIGIBLE</v>
      </c>
      <c r="AA317" s="37" t="str">
        <f t="shared" si="63"/>
        <v>OKAY</v>
      </c>
      <c r="AB317" s="37">
        <f t="shared" si="64"/>
        <v>0</v>
      </c>
      <c r="AC317" s="37">
        <f t="shared" si="65"/>
        <v>1</v>
      </c>
      <c r="AD317" s="37">
        <f t="shared" si="66"/>
        <v>0</v>
      </c>
      <c r="AE317" s="37">
        <f t="shared" si="67"/>
        <v>0</v>
      </c>
      <c r="AF317" s="37">
        <f t="shared" si="68"/>
        <v>0</v>
      </c>
      <c r="AG317" s="37">
        <f t="shared" si="69"/>
        <v>0</v>
      </c>
      <c r="AH317" s="28">
        <f t="shared" si="70"/>
        <v>0</v>
      </c>
      <c r="AI317" s="28">
        <f t="shared" si="71"/>
        <v>0</v>
      </c>
      <c r="AJ317" s="28">
        <f t="shared" si="72"/>
        <v>0</v>
      </c>
    </row>
    <row r="318" spans="1:23" s="28" customFormat="1" ht="12.75">
      <c r="A318" s="27"/>
      <c r="B318" s="26"/>
      <c r="C318" s="26"/>
      <c r="I318" s="29"/>
      <c r="J318" s="29"/>
      <c r="K318" s="30"/>
      <c r="L318" s="33"/>
      <c r="M318" s="30"/>
      <c r="N318" s="31"/>
      <c r="O318" s="31"/>
      <c r="P318" s="32"/>
      <c r="Q318" s="29"/>
      <c r="R318" s="29"/>
      <c r="S318" s="31"/>
      <c r="T318" s="33"/>
      <c r="U318" s="33"/>
      <c r="V318" s="33"/>
      <c r="W318" s="33"/>
    </row>
    <row r="319" spans="1:23" s="28" customFormat="1" ht="12.75">
      <c r="A319" s="27"/>
      <c r="B319" s="26"/>
      <c r="C319" s="26"/>
      <c r="I319" s="29"/>
      <c r="J319" s="29"/>
      <c r="K319" s="30"/>
      <c r="L319" s="45"/>
      <c r="M319" s="30"/>
      <c r="N319" s="31"/>
      <c r="O319" s="31"/>
      <c r="P319" s="32"/>
      <c r="Q319" s="29"/>
      <c r="R319" s="29"/>
      <c r="S319" s="31"/>
      <c r="T319" s="33"/>
      <c r="U319" s="33"/>
      <c r="V319" s="33"/>
      <c r="W319" s="33"/>
    </row>
    <row r="320" spans="1:23" s="28" customFormat="1" ht="12.75">
      <c r="A320" s="27"/>
      <c r="B320" s="26"/>
      <c r="C320" s="26"/>
      <c r="I320" s="29"/>
      <c r="J320" s="29"/>
      <c r="K320" s="30"/>
      <c r="L320" s="45"/>
      <c r="M320" s="30"/>
      <c r="N320" s="31"/>
      <c r="O320" s="31"/>
      <c r="P320" s="32"/>
      <c r="Q320" s="29"/>
      <c r="R320" s="29"/>
      <c r="S320" s="31"/>
      <c r="T320" s="33"/>
      <c r="U320" s="33"/>
      <c r="V320" s="33"/>
      <c r="W320" s="33"/>
    </row>
    <row r="321" spans="1:23" s="28" customFormat="1" ht="12.75">
      <c r="A321" s="27"/>
      <c r="B321" s="26"/>
      <c r="C321" s="26"/>
      <c r="I321" s="29"/>
      <c r="J321" s="29"/>
      <c r="K321" s="30"/>
      <c r="L321" s="45"/>
      <c r="M321" s="30"/>
      <c r="N321" s="31"/>
      <c r="O321" s="31"/>
      <c r="P321" s="32"/>
      <c r="Q321" s="29"/>
      <c r="R321" s="29"/>
      <c r="S321" s="31"/>
      <c r="T321" s="33"/>
      <c r="U321" s="33"/>
      <c r="V321" s="33"/>
      <c r="W321" s="33"/>
    </row>
    <row r="322" spans="1:23" s="28" customFormat="1" ht="12.75">
      <c r="A322" s="27"/>
      <c r="B322" s="26"/>
      <c r="C322" s="26"/>
      <c r="I322" s="29"/>
      <c r="J322" s="29"/>
      <c r="K322" s="30"/>
      <c r="L322" s="45"/>
      <c r="M322" s="30"/>
      <c r="N322" s="31"/>
      <c r="O322" s="31"/>
      <c r="P322" s="32"/>
      <c r="Q322" s="29"/>
      <c r="R322" s="29"/>
      <c r="S322" s="31"/>
      <c r="T322" s="33"/>
      <c r="U322" s="33"/>
      <c r="V322" s="33"/>
      <c r="W322" s="33"/>
    </row>
    <row r="323" spans="1:23" s="28" customFormat="1" ht="12.75">
      <c r="A323" s="27"/>
      <c r="B323" s="26"/>
      <c r="C323" s="26"/>
      <c r="I323" s="29"/>
      <c r="J323" s="29"/>
      <c r="K323" s="30"/>
      <c r="L323" s="45"/>
      <c r="M323" s="30"/>
      <c r="N323" s="31"/>
      <c r="O323" s="31"/>
      <c r="P323" s="32"/>
      <c r="Q323" s="29"/>
      <c r="R323" s="29"/>
      <c r="S323" s="31"/>
      <c r="T323" s="33"/>
      <c r="U323" s="33"/>
      <c r="V323" s="33"/>
      <c r="W323" s="33"/>
    </row>
    <row r="324" spans="1:23" s="28" customFormat="1" ht="12.75">
      <c r="A324" s="27"/>
      <c r="B324" s="26"/>
      <c r="C324" s="26"/>
      <c r="I324" s="29"/>
      <c r="J324" s="29"/>
      <c r="K324" s="30"/>
      <c r="L324" s="45"/>
      <c r="M324" s="30"/>
      <c r="N324" s="31"/>
      <c r="O324" s="31"/>
      <c r="P324" s="32"/>
      <c r="Q324" s="29"/>
      <c r="R324" s="29"/>
      <c r="S324" s="31"/>
      <c r="T324" s="33"/>
      <c r="U324" s="33"/>
      <c r="V324" s="33"/>
      <c r="W324" s="33"/>
    </row>
    <row r="325" spans="1:23" s="28" customFormat="1" ht="12.75">
      <c r="A325" s="27"/>
      <c r="B325" s="26"/>
      <c r="C325" s="26"/>
      <c r="I325" s="29"/>
      <c r="J325" s="29"/>
      <c r="K325" s="30"/>
      <c r="L325" s="45"/>
      <c r="M325" s="30"/>
      <c r="N325" s="31"/>
      <c r="O325" s="31"/>
      <c r="P325" s="32"/>
      <c r="Q325" s="29"/>
      <c r="R325" s="29"/>
      <c r="S325" s="31"/>
      <c r="T325" s="33"/>
      <c r="U325" s="33"/>
      <c r="V325" s="33"/>
      <c r="W325" s="33"/>
    </row>
    <row r="326" spans="1:23" s="28" customFormat="1" ht="12.75">
      <c r="A326" s="27"/>
      <c r="B326" s="26"/>
      <c r="C326" s="26"/>
      <c r="I326" s="29"/>
      <c r="J326" s="29"/>
      <c r="K326" s="30"/>
      <c r="L326" s="33"/>
      <c r="M326" s="30"/>
      <c r="N326" s="31"/>
      <c r="O326" s="31"/>
      <c r="P326" s="32"/>
      <c r="Q326" s="29"/>
      <c r="R326" s="29"/>
      <c r="S326" s="31"/>
      <c r="T326" s="33"/>
      <c r="U326" s="33"/>
      <c r="V326" s="33"/>
      <c r="W326" s="33"/>
    </row>
    <row r="327" spans="1:23" s="28" customFormat="1" ht="12.75">
      <c r="A327" s="27"/>
      <c r="B327" s="26"/>
      <c r="C327" s="26"/>
      <c r="I327" s="29"/>
      <c r="J327" s="29"/>
      <c r="K327" s="30"/>
      <c r="L327" s="33"/>
      <c r="M327" s="30"/>
      <c r="N327" s="31"/>
      <c r="O327" s="31"/>
      <c r="P327" s="32"/>
      <c r="Q327" s="29"/>
      <c r="R327" s="29"/>
      <c r="S327" s="31"/>
      <c r="T327" s="33"/>
      <c r="U327" s="33"/>
      <c r="V327" s="33"/>
      <c r="W327" s="33"/>
    </row>
    <row r="328" spans="1:23" s="28" customFormat="1" ht="12.75">
      <c r="A328" s="27"/>
      <c r="B328" s="26"/>
      <c r="C328" s="26"/>
      <c r="I328" s="29"/>
      <c r="J328" s="29"/>
      <c r="K328" s="30"/>
      <c r="L328" s="33"/>
      <c r="M328" s="30"/>
      <c r="N328" s="31"/>
      <c r="O328" s="31"/>
      <c r="P328" s="32"/>
      <c r="Q328" s="29"/>
      <c r="R328" s="29"/>
      <c r="S328" s="31"/>
      <c r="T328" s="33"/>
      <c r="U328" s="33"/>
      <c r="V328" s="33"/>
      <c r="W328" s="33"/>
    </row>
    <row r="329" spans="1:23" s="28" customFormat="1" ht="12.75">
      <c r="A329" s="27"/>
      <c r="B329" s="26"/>
      <c r="C329" s="26"/>
      <c r="I329" s="29"/>
      <c r="J329" s="29"/>
      <c r="K329" s="30"/>
      <c r="L329" s="33"/>
      <c r="M329" s="30"/>
      <c r="N329" s="31"/>
      <c r="O329" s="31"/>
      <c r="P329" s="32"/>
      <c r="Q329" s="29"/>
      <c r="R329" s="29"/>
      <c r="S329" s="31"/>
      <c r="T329" s="33"/>
      <c r="U329" s="33"/>
      <c r="V329" s="33"/>
      <c r="W329" s="33"/>
    </row>
    <row r="330" spans="1:23" s="28" customFormat="1" ht="12.75">
      <c r="A330" s="27"/>
      <c r="B330" s="26"/>
      <c r="C330" s="26"/>
      <c r="I330" s="29"/>
      <c r="J330" s="29"/>
      <c r="K330" s="30"/>
      <c r="L330" s="33"/>
      <c r="M330" s="30"/>
      <c r="N330" s="31"/>
      <c r="O330" s="31"/>
      <c r="P330" s="32"/>
      <c r="Q330" s="29"/>
      <c r="R330" s="29"/>
      <c r="S330" s="31"/>
      <c r="T330" s="33"/>
      <c r="U330" s="33"/>
      <c r="V330" s="33"/>
      <c r="W330" s="33"/>
    </row>
    <row r="331" spans="1:23" s="28" customFormat="1" ht="12.75">
      <c r="A331" s="27"/>
      <c r="B331" s="26"/>
      <c r="C331" s="26"/>
      <c r="I331" s="29"/>
      <c r="J331" s="29"/>
      <c r="K331" s="30"/>
      <c r="L331" s="33"/>
      <c r="M331" s="30"/>
      <c r="N331" s="31"/>
      <c r="O331" s="31"/>
      <c r="P331" s="32"/>
      <c r="Q331" s="29"/>
      <c r="R331" s="29"/>
      <c r="S331" s="31"/>
      <c r="T331" s="33"/>
      <c r="U331" s="33"/>
      <c r="V331" s="33"/>
      <c r="W331" s="33"/>
    </row>
    <row r="332" spans="1:23" s="28" customFormat="1" ht="12.75">
      <c r="A332" s="27"/>
      <c r="B332" s="26"/>
      <c r="C332" s="26"/>
      <c r="I332" s="29"/>
      <c r="J332" s="29"/>
      <c r="K332" s="30"/>
      <c r="L332" s="33"/>
      <c r="M332" s="30"/>
      <c r="N332" s="31"/>
      <c r="O332" s="31"/>
      <c r="P332" s="32"/>
      <c r="Q332" s="29"/>
      <c r="R332" s="29"/>
      <c r="S332" s="31"/>
      <c r="T332" s="33"/>
      <c r="U332" s="33"/>
      <c r="V332" s="33"/>
      <c r="W332" s="33"/>
    </row>
    <row r="333" spans="1:23" s="28" customFormat="1" ht="12.75">
      <c r="A333" s="27"/>
      <c r="B333" s="26"/>
      <c r="C333" s="26"/>
      <c r="I333" s="29"/>
      <c r="J333" s="29"/>
      <c r="K333" s="30"/>
      <c r="L333" s="33"/>
      <c r="M333" s="30"/>
      <c r="N333" s="31"/>
      <c r="O333" s="31"/>
      <c r="P333" s="32"/>
      <c r="Q333" s="29"/>
      <c r="R333" s="29"/>
      <c r="S333" s="31"/>
      <c r="T333" s="33"/>
      <c r="U333" s="33"/>
      <c r="V333" s="33"/>
      <c r="W333" s="33"/>
    </row>
    <row r="334" spans="1:23" s="28" customFormat="1" ht="12.75">
      <c r="A334" s="27"/>
      <c r="B334" s="26"/>
      <c r="C334" s="26"/>
      <c r="I334" s="29"/>
      <c r="J334" s="29"/>
      <c r="K334" s="30"/>
      <c r="L334" s="33"/>
      <c r="M334" s="30"/>
      <c r="N334" s="31"/>
      <c r="O334" s="31"/>
      <c r="P334" s="32"/>
      <c r="Q334" s="29"/>
      <c r="R334" s="29"/>
      <c r="S334" s="31"/>
      <c r="T334" s="33"/>
      <c r="U334" s="33"/>
      <c r="V334" s="33"/>
      <c r="W334" s="33"/>
    </row>
    <row r="335" spans="1:23" s="28" customFormat="1" ht="12.75">
      <c r="A335" s="27"/>
      <c r="B335" s="26"/>
      <c r="C335" s="26"/>
      <c r="I335" s="29"/>
      <c r="J335" s="29"/>
      <c r="K335" s="30"/>
      <c r="L335" s="33"/>
      <c r="M335" s="30"/>
      <c r="N335" s="31"/>
      <c r="O335" s="31"/>
      <c r="P335" s="32"/>
      <c r="Q335" s="29"/>
      <c r="R335" s="29"/>
      <c r="S335" s="31"/>
      <c r="T335" s="33"/>
      <c r="U335" s="33"/>
      <c r="V335" s="33"/>
      <c r="W335" s="33"/>
    </row>
    <row r="336" spans="1:23" s="28" customFormat="1" ht="12.75">
      <c r="A336" s="27"/>
      <c r="B336" s="26"/>
      <c r="C336" s="26"/>
      <c r="I336" s="29"/>
      <c r="J336" s="29"/>
      <c r="K336" s="30"/>
      <c r="L336" s="33"/>
      <c r="M336" s="30"/>
      <c r="N336" s="31"/>
      <c r="O336" s="31"/>
      <c r="P336" s="32"/>
      <c r="Q336" s="29"/>
      <c r="R336" s="29"/>
      <c r="S336" s="31"/>
      <c r="T336" s="33"/>
      <c r="U336" s="33"/>
      <c r="V336" s="33"/>
      <c r="W336" s="33"/>
    </row>
    <row r="337" spans="1:23" s="28" customFormat="1" ht="12.75">
      <c r="A337" s="27"/>
      <c r="B337" s="26"/>
      <c r="C337" s="26"/>
      <c r="I337" s="29"/>
      <c r="J337" s="29"/>
      <c r="K337" s="30"/>
      <c r="L337" s="33"/>
      <c r="M337" s="30"/>
      <c r="N337" s="31"/>
      <c r="O337" s="31"/>
      <c r="P337" s="32"/>
      <c r="Q337" s="29"/>
      <c r="R337" s="29"/>
      <c r="S337" s="31"/>
      <c r="T337" s="33"/>
      <c r="U337" s="33"/>
      <c r="V337" s="33"/>
      <c r="W337" s="33"/>
    </row>
    <row r="338" spans="1:23" s="28" customFormat="1" ht="12.75">
      <c r="A338" s="27"/>
      <c r="B338" s="26"/>
      <c r="C338" s="26"/>
      <c r="I338" s="29"/>
      <c r="J338" s="29"/>
      <c r="K338" s="30"/>
      <c r="L338" s="33"/>
      <c r="M338" s="30"/>
      <c r="N338" s="31"/>
      <c r="O338" s="31"/>
      <c r="P338" s="32"/>
      <c r="Q338" s="29"/>
      <c r="R338" s="29"/>
      <c r="S338" s="31"/>
      <c r="T338" s="33"/>
      <c r="U338" s="33"/>
      <c r="V338" s="33"/>
      <c r="W338" s="33"/>
    </row>
    <row r="339" spans="1:23" s="28" customFormat="1" ht="12.75">
      <c r="A339" s="27"/>
      <c r="B339" s="26"/>
      <c r="C339" s="26"/>
      <c r="I339" s="29"/>
      <c r="J339" s="29"/>
      <c r="K339" s="30"/>
      <c r="L339" s="33"/>
      <c r="M339" s="30"/>
      <c r="N339" s="31"/>
      <c r="O339" s="31"/>
      <c r="P339" s="32"/>
      <c r="Q339" s="29"/>
      <c r="R339" s="29"/>
      <c r="S339" s="31"/>
      <c r="T339" s="33"/>
      <c r="U339" s="33"/>
      <c r="V339" s="33"/>
      <c r="W339" s="33"/>
    </row>
    <row r="340" spans="1:23" s="28" customFormat="1" ht="12.75">
      <c r="A340" s="27"/>
      <c r="B340" s="26"/>
      <c r="C340" s="26"/>
      <c r="I340" s="29"/>
      <c r="J340" s="29"/>
      <c r="K340" s="30"/>
      <c r="L340" s="33"/>
      <c r="M340" s="30"/>
      <c r="N340" s="31"/>
      <c r="O340" s="31"/>
      <c r="P340" s="32"/>
      <c r="Q340" s="29"/>
      <c r="R340" s="29"/>
      <c r="S340" s="31"/>
      <c r="T340" s="33"/>
      <c r="U340" s="33"/>
      <c r="V340" s="33"/>
      <c r="W340" s="33"/>
    </row>
    <row r="341" spans="1:23" s="28" customFormat="1" ht="12.75">
      <c r="A341" s="27"/>
      <c r="B341" s="26"/>
      <c r="C341" s="26"/>
      <c r="I341" s="29"/>
      <c r="J341" s="29"/>
      <c r="K341" s="30"/>
      <c r="L341" s="33"/>
      <c r="M341" s="30"/>
      <c r="N341" s="31"/>
      <c r="O341" s="31"/>
      <c r="P341" s="32"/>
      <c r="Q341" s="29"/>
      <c r="R341" s="29"/>
      <c r="S341" s="31"/>
      <c r="T341" s="33"/>
      <c r="U341" s="33"/>
      <c r="V341" s="33"/>
      <c r="W341" s="33"/>
    </row>
    <row r="342" spans="1:23" s="28" customFormat="1" ht="12.75">
      <c r="A342" s="27"/>
      <c r="B342" s="26"/>
      <c r="C342" s="26"/>
      <c r="I342" s="29"/>
      <c r="J342" s="29"/>
      <c r="K342" s="30"/>
      <c r="L342" s="33"/>
      <c r="M342" s="30"/>
      <c r="N342" s="31"/>
      <c r="O342" s="31"/>
      <c r="P342" s="32"/>
      <c r="Q342" s="29"/>
      <c r="R342" s="29"/>
      <c r="S342" s="31"/>
      <c r="T342" s="33"/>
      <c r="U342" s="33"/>
      <c r="V342" s="33"/>
      <c r="W342" s="33"/>
    </row>
    <row r="343" spans="1:23" s="28" customFormat="1" ht="12.75">
      <c r="A343" s="27"/>
      <c r="B343" s="26"/>
      <c r="C343" s="26"/>
      <c r="I343" s="29"/>
      <c r="J343" s="29"/>
      <c r="K343" s="30"/>
      <c r="L343" s="33"/>
      <c r="M343" s="30"/>
      <c r="N343" s="31"/>
      <c r="O343" s="31"/>
      <c r="P343" s="32"/>
      <c r="Q343" s="29"/>
      <c r="R343" s="29"/>
      <c r="S343" s="31"/>
      <c r="T343" s="33"/>
      <c r="U343" s="33"/>
      <c r="V343" s="33"/>
      <c r="W343" s="33"/>
    </row>
    <row r="344" spans="1:23" s="28" customFormat="1" ht="12.75">
      <c r="A344" s="27"/>
      <c r="B344" s="26"/>
      <c r="C344" s="26"/>
      <c r="I344" s="29"/>
      <c r="J344" s="29"/>
      <c r="K344" s="30"/>
      <c r="L344" s="33"/>
      <c r="M344" s="30"/>
      <c r="N344" s="31"/>
      <c r="O344" s="31"/>
      <c r="P344" s="32"/>
      <c r="Q344" s="29"/>
      <c r="R344" s="29"/>
      <c r="S344" s="31"/>
      <c r="T344" s="33"/>
      <c r="U344" s="33"/>
      <c r="V344" s="33"/>
      <c r="W344" s="33"/>
    </row>
    <row r="345" spans="1:23" s="28" customFormat="1" ht="12.75">
      <c r="A345" s="27"/>
      <c r="B345" s="26"/>
      <c r="C345" s="26"/>
      <c r="I345" s="29"/>
      <c r="J345" s="29"/>
      <c r="K345" s="30"/>
      <c r="L345" s="33"/>
      <c r="M345" s="30"/>
      <c r="N345" s="31"/>
      <c r="O345" s="31"/>
      <c r="P345" s="32"/>
      <c r="Q345" s="29"/>
      <c r="R345" s="29"/>
      <c r="S345" s="31"/>
      <c r="T345" s="33"/>
      <c r="U345" s="33"/>
      <c r="V345" s="33"/>
      <c r="W345" s="33"/>
    </row>
    <row r="346" spans="1:23" s="28" customFormat="1" ht="12.75">
      <c r="A346" s="27"/>
      <c r="B346" s="26"/>
      <c r="C346" s="26"/>
      <c r="I346" s="29"/>
      <c r="J346" s="29"/>
      <c r="K346" s="30"/>
      <c r="L346" s="33"/>
      <c r="M346" s="30"/>
      <c r="N346" s="31"/>
      <c r="O346" s="31"/>
      <c r="P346" s="32"/>
      <c r="Q346" s="29"/>
      <c r="R346" s="29"/>
      <c r="S346" s="31"/>
      <c r="T346" s="33"/>
      <c r="U346" s="33"/>
      <c r="V346" s="33"/>
      <c r="W346" s="33"/>
    </row>
    <row r="347" spans="1:23" s="28" customFormat="1" ht="12.75">
      <c r="A347" s="27"/>
      <c r="B347" s="26"/>
      <c r="C347" s="26"/>
      <c r="I347" s="29"/>
      <c r="J347" s="29"/>
      <c r="K347" s="30"/>
      <c r="L347" s="33"/>
      <c r="M347" s="30"/>
      <c r="N347" s="31"/>
      <c r="O347" s="31"/>
      <c r="P347" s="32"/>
      <c r="Q347" s="29"/>
      <c r="R347" s="29"/>
      <c r="S347" s="31"/>
      <c r="T347" s="33"/>
      <c r="U347" s="33"/>
      <c r="V347" s="33"/>
      <c r="W347" s="33"/>
    </row>
    <row r="348" spans="1:23" s="28" customFormat="1" ht="12.75">
      <c r="A348" s="27"/>
      <c r="B348" s="26"/>
      <c r="C348" s="26"/>
      <c r="I348" s="29"/>
      <c r="J348" s="29"/>
      <c r="K348" s="30"/>
      <c r="L348" s="33"/>
      <c r="M348" s="30"/>
      <c r="N348" s="31"/>
      <c r="O348" s="31"/>
      <c r="P348" s="32"/>
      <c r="Q348" s="29"/>
      <c r="R348" s="29"/>
      <c r="S348" s="31"/>
      <c r="T348" s="33"/>
      <c r="U348" s="33"/>
      <c r="V348" s="33"/>
      <c r="W348" s="33"/>
    </row>
    <row r="349" spans="1:23" s="28" customFormat="1" ht="12.75">
      <c r="A349" s="27"/>
      <c r="B349" s="26"/>
      <c r="C349" s="26"/>
      <c r="I349" s="29"/>
      <c r="J349" s="29"/>
      <c r="K349" s="30"/>
      <c r="L349" s="33"/>
      <c r="M349" s="30"/>
      <c r="N349" s="31"/>
      <c r="O349" s="31"/>
      <c r="P349" s="32"/>
      <c r="Q349" s="29"/>
      <c r="R349" s="29"/>
      <c r="S349" s="31"/>
      <c r="T349" s="33"/>
      <c r="U349" s="33"/>
      <c r="V349" s="33"/>
      <c r="W349" s="33"/>
    </row>
    <row r="350" spans="1:23" s="28" customFormat="1" ht="12.75">
      <c r="A350" s="27"/>
      <c r="B350" s="26"/>
      <c r="C350" s="26"/>
      <c r="I350" s="29"/>
      <c r="J350" s="29"/>
      <c r="K350" s="30"/>
      <c r="L350" s="33"/>
      <c r="M350" s="30"/>
      <c r="N350" s="31"/>
      <c r="O350" s="31"/>
      <c r="P350" s="32"/>
      <c r="Q350" s="29"/>
      <c r="R350" s="29"/>
      <c r="S350" s="31"/>
      <c r="T350" s="33"/>
      <c r="U350" s="33"/>
      <c r="V350" s="33"/>
      <c r="W350" s="33"/>
    </row>
    <row r="351" spans="1:23" s="28" customFormat="1" ht="12.75">
      <c r="A351" s="27"/>
      <c r="B351" s="26"/>
      <c r="C351" s="26"/>
      <c r="I351" s="29"/>
      <c r="J351" s="29"/>
      <c r="K351" s="30"/>
      <c r="L351" s="33"/>
      <c r="M351" s="30"/>
      <c r="N351" s="31"/>
      <c r="O351" s="31"/>
      <c r="P351" s="32"/>
      <c r="Q351" s="29"/>
      <c r="R351" s="29"/>
      <c r="S351" s="31"/>
      <c r="T351" s="33"/>
      <c r="U351" s="33"/>
      <c r="V351" s="33"/>
      <c r="W351" s="33"/>
    </row>
    <row r="352" spans="1:23" s="28" customFormat="1" ht="12.75">
      <c r="A352" s="27"/>
      <c r="B352" s="26"/>
      <c r="C352" s="26"/>
      <c r="I352" s="29"/>
      <c r="J352" s="29"/>
      <c r="K352" s="30"/>
      <c r="L352" s="33"/>
      <c r="M352" s="30"/>
      <c r="N352" s="31"/>
      <c r="O352" s="31"/>
      <c r="P352" s="32"/>
      <c r="Q352" s="29"/>
      <c r="R352" s="29"/>
      <c r="S352" s="31"/>
      <c r="T352" s="33"/>
      <c r="U352" s="33"/>
      <c r="V352" s="33"/>
      <c r="W352" s="33"/>
    </row>
    <row r="353" spans="1:23" s="28" customFormat="1" ht="12.75">
      <c r="A353" s="27"/>
      <c r="B353" s="26"/>
      <c r="C353" s="26"/>
      <c r="I353" s="29"/>
      <c r="J353" s="29"/>
      <c r="K353" s="30"/>
      <c r="L353" s="33"/>
      <c r="M353" s="30"/>
      <c r="N353" s="31"/>
      <c r="O353" s="31"/>
      <c r="P353" s="32"/>
      <c r="Q353" s="29"/>
      <c r="R353" s="29"/>
      <c r="S353" s="31"/>
      <c r="T353" s="33"/>
      <c r="U353" s="33"/>
      <c r="V353" s="33"/>
      <c r="W353" s="33"/>
    </row>
    <row r="354" ht="12.75">
      <c r="G354"/>
    </row>
    <row r="355" ht="12.75">
      <c r="G355"/>
    </row>
    <row r="356" ht="12.75">
      <c r="G356"/>
    </row>
    <row r="357" ht="12.75">
      <c r="G357"/>
    </row>
    <row r="358" ht="12.75">
      <c r="G358"/>
    </row>
    <row r="359" ht="12.75">
      <c r="G359"/>
    </row>
    <row r="360" ht="12.75">
      <c r="G360"/>
    </row>
    <row r="361" ht="12.75">
      <c r="G361"/>
    </row>
    <row r="362" ht="12.75">
      <c r="G362"/>
    </row>
    <row r="363" ht="12.75">
      <c r="G363"/>
    </row>
    <row r="364" ht="12.75">
      <c r="G364"/>
    </row>
    <row r="365" ht="12.75">
      <c r="G365"/>
    </row>
    <row r="366" ht="12.75">
      <c r="G366"/>
    </row>
    <row r="367" ht="12.75">
      <c r="G367"/>
    </row>
    <row r="368" ht="12.75">
      <c r="G368"/>
    </row>
    <row r="369" ht="12.75">
      <c r="G369"/>
    </row>
  </sheetData>
  <printOptions/>
  <pageMargins left="0.75" right="0.75" top="0.75" bottom="0.75" header="0.5" footer="0.5"/>
  <pageSetup fitToHeight="0" fitToWidth="1" horizontalDpi="600" verticalDpi="600" orientation="landscape" scale="72" r:id="rId1"/>
  <headerFooter alignWithMargins="0">
    <oddFooter>&amp;LData from CCD 1999-2000 data file (release 1a), posted October 2001&amp;RPage &amp;P of &amp;N</oddFooter>
  </headerFooter>
</worksheet>
</file>

<file path=xl/worksheets/sheet2.xml><?xml version="1.0" encoding="utf-8"?>
<worksheet xmlns="http://schemas.openxmlformats.org/spreadsheetml/2006/main" xmlns:r="http://schemas.openxmlformats.org/officeDocument/2006/relationships">
  <dimension ref="A1:AK134"/>
  <sheetViews>
    <sheetView workbookViewId="0" topLeftCell="A1">
      <pane ySplit="6" topLeftCell="BM7" activePane="bottomLeft" state="frozen"/>
      <selection pane="topLeft" activeCell="A1" sqref="A1"/>
      <selection pane="bottomLeft" activeCell="C11" sqref="C11"/>
    </sheetView>
  </sheetViews>
  <sheetFormatPr defaultColWidth="9.140625" defaultRowHeight="12.75"/>
  <cols>
    <col min="3" max="3" width="25.8515625" style="0" bestFit="1" customWidth="1"/>
    <col min="4" max="11" width="0" style="0" hidden="1" customWidth="1"/>
    <col min="12" max="12" width="11.28125" style="0" customWidth="1"/>
    <col min="13" max="23" width="0" style="0" hidden="1" customWidth="1"/>
    <col min="24" max="24" width="10.8515625" style="0" customWidth="1"/>
    <col min="25" max="37" width="0" style="0" hidden="1" customWidth="1"/>
  </cols>
  <sheetData>
    <row r="1" ht="12.75">
      <c r="A1" s="21" t="s">
        <v>719</v>
      </c>
    </row>
    <row r="2" spans="1:24" ht="12.75" customHeight="1">
      <c r="A2" s="21" t="s">
        <v>24</v>
      </c>
      <c r="B2" s="18"/>
      <c r="C2" s="18"/>
      <c r="G2" s="1"/>
      <c r="I2" s="3"/>
      <c r="J2" s="3"/>
      <c r="K2" s="4"/>
      <c r="L2" s="2"/>
      <c r="M2" s="4"/>
      <c r="N2" s="5"/>
      <c r="O2" s="5"/>
      <c r="P2" s="6"/>
      <c r="Q2" s="3"/>
      <c r="R2" s="3"/>
      <c r="S2" s="5"/>
      <c r="T2" s="2"/>
      <c r="U2" s="2"/>
      <c r="V2" s="2"/>
      <c r="W2" s="2"/>
      <c r="X2" s="2"/>
    </row>
    <row r="3" spans="1:24" ht="105.75" customHeight="1">
      <c r="A3" s="46" t="s">
        <v>717</v>
      </c>
      <c r="B3" s="47"/>
      <c r="C3" s="47"/>
      <c r="D3" s="47"/>
      <c r="E3" s="47"/>
      <c r="F3" s="47"/>
      <c r="G3" s="47"/>
      <c r="H3" s="47"/>
      <c r="I3" s="47"/>
      <c r="J3" s="47"/>
      <c r="K3" s="47"/>
      <c r="L3" s="47"/>
      <c r="M3" s="47"/>
      <c r="N3" s="47"/>
      <c r="O3" s="47"/>
      <c r="P3" s="47"/>
      <c r="Q3" s="47"/>
      <c r="R3" s="47"/>
      <c r="S3" s="47"/>
      <c r="T3" s="47"/>
      <c r="U3" s="47"/>
      <c r="V3" s="47"/>
      <c r="W3" s="47"/>
      <c r="X3" s="47"/>
    </row>
    <row r="4" spans="1:24" ht="12.75" customHeight="1">
      <c r="A4" s="43" t="s">
        <v>718</v>
      </c>
      <c r="B4" s="18"/>
      <c r="C4" s="18"/>
      <c r="G4" s="1"/>
      <c r="I4" s="3"/>
      <c r="J4" s="3"/>
      <c r="K4" s="4"/>
      <c r="L4" s="2"/>
      <c r="M4" s="4"/>
      <c r="N4" s="5"/>
      <c r="O4" s="5"/>
      <c r="P4" s="6"/>
      <c r="Q4" s="3"/>
      <c r="R4" s="3"/>
      <c r="S4" s="5"/>
      <c r="T4" s="2"/>
      <c r="U4" s="2"/>
      <c r="V4" s="2"/>
      <c r="W4" s="2"/>
      <c r="X4" s="2"/>
    </row>
    <row r="5" spans="1:37" s="13" customFormat="1" ht="88.5" customHeight="1">
      <c r="A5" s="22" t="s">
        <v>22</v>
      </c>
      <c r="B5" s="19" t="s">
        <v>3</v>
      </c>
      <c r="C5" s="22" t="s">
        <v>4</v>
      </c>
      <c r="D5" s="7" t="s">
        <v>5</v>
      </c>
      <c r="E5" s="7" t="s">
        <v>6</v>
      </c>
      <c r="F5" s="7" t="s">
        <v>7</v>
      </c>
      <c r="G5" s="8" t="s">
        <v>8</v>
      </c>
      <c r="H5" s="7" t="s">
        <v>9</v>
      </c>
      <c r="I5" s="9" t="s">
        <v>10</v>
      </c>
      <c r="J5" s="9" t="s">
        <v>696</v>
      </c>
      <c r="K5" s="10" t="s">
        <v>697</v>
      </c>
      <c r="L5" s="41" t="s">
        <v>698</v>
      </c>
      <c r="M5" s="10" t="s">
        <v>699</v>
      </c>
      <c r="N5" s="10" t="s">
        <v>14</v>
      </c>
      <c r="O5" s="10" t="s">
        <v>15</v>
      </c>
      <c r="P5" s="9" t="s">
        <v>11</v>
      </c>
      <c r="Q5" s="9" t="s">
        <v>12</v>
      </c>
      <c r="R5" s="9" t="s">
        <v>16</v>
      </c>
      <c r="S5" s="10" t="s">
        <v>21</v>
      </c>
      <c r="T5" s="12" t="s">
        <v>17</v>
      </c>
      <c r="U5" s="12" t="s">
        <v>18</v>
      </c>
      <c r="V5" s="12" t="s">
        <v>19</v>
      </c>
      <c r="W5" s="12" t="s">
        <v>20</v>
      </c>
      <c r="X5" s="39" t="s">
        <v>716</v>
      </c>
      <c r="Y5" s="24" t="s">
        <v>703</v>
      </c>
      <c r="Z5" s="24" t="s">
        <v>704</v>
      </c>
      <c r="AA5" s="24" t="s">
        <v>705</v>
      </c>
      <c r="AB5" s="24" t="s">
        <v>706</v>
      </c>
      <c r="AC5" s="24" t="s">
        <v>707</v>
      </c>
      <c r="AD5" s="24" t="s">
        <v>708</v>
      </c>
      <c r="AE5" s="24" t="s">
        <v>709</v>
      </c>
      <c r="AF5" s="24" t="s">
        <v>710</v>
      </c>
      <c r="AG5" s="24" t="s">
        <v>711</v>
      </c>
      <c r="AH5" s="24" t="s">
        <v>712</v>
      </c>
      <c r="AI5" s="24" t="s">
        <v>713</v>
      </c>
      <c r="AJ5" s="24" t="s">
        <v>714</v>
      </c>
      <c r="AK5" s="24" t="s">
        <v>715</v>
      </c>
    </row>
    <row r="6" spans="1:34" s="17" customFormat="1" ht="12.75">
      <c r="A6" s="20">
        <v>1</v>
      </c>
      <c r="B6" s="20">
        <v>2</v>
      </c>
      <c r="C6" s="20">
        <v>3</v>
      </c>
      <c r="D6" s="14"/>
      <c r="E6" s="14"/>
      <c r="F6" s="14"/>
      <c r="G6" s="14"/>
      <c r="H6" s="14"/>
      <c r="I6" s="14">
        <v>4</v>
      </c>
      <c r="J6" s="14">
        <v>5</v>
      </c>
      <c r="K6" s="15">
        <v>6</v>
      </c>
      <c r="L6" s="20">
        <v>7</v>
      </c>
      <c r="M6" s="15">
        <v>8</v>
      </c>
      <c r="N6" s="16">
        <v>9</v>
      </c>
      <c r="O6" s="16">
        <v>10</v>
      </c>
      <c r="P6" s="14">
        <v>11</v>
      </c>
      <c r="Q6" s="14">
        <v>12</v>
      </c>
      <c r="R6" s="14">
        <v>13</v>
      </c>
      <c r="S6" s="16">
        <v>14</v>
      </c>
      <c r="T6" s="15">
        <v>15</v>
      </c>
      <c r="U6" s="15">
        <v>16</v>
      </c>
      <c r="V6" s="15">
        <v>17</v>
      </c>
      <c r="W6" s="15">
        <v>18</v>
      </c>
      <c r="X6" s="40">
        <v>19</v>
      </c>
      <c r="Y6" s="25"/>
      <c r="Z6" s="25"/>
      <c r="AA6" s="25"/>
      <c r="AB6" s="25"/>
      <c r="AC6" s="25"/>
      <c r="AD6" s="25"/>
      <c r="AE6" s="25"/>
      <c r="AF6" s="25"/>
      <c r="AG6" s="25"/>
      <c r="AH6" s="25"/>
    </row>
    <row r="7" spans="1:37" s="28" customFormat="1" ht="12.75">
      <c r="A7" s="27">
        <v>506570</v>
      </c>
      <c r="B7" s="26">
        <v>102000</v>
      </c>
      <c r="C7" s="26" t="s">
        <v>283</v>
      </c>
      <c r="D7" s="28" t="s">
        <v>282</v>
      </c>
      <c r="E7" s="28" t="s">
        <v>283</v>
      </c>
      <c r="F7" s="28">
        <v>72055</v>
      </c>
      <c r="G7" s="28">
        <v>179</v>
      </c>
      <c r="H7" s="28">
        <v>8705482281</v>
      </c>
      <c r="I7" s="29">
        <v>7</v>
      </c>
      <c r="J7" s="29" t="s">
        <v>1</v>
      </c>
      <c r="K7" s="30" t="s">
        <v>700</v>
      </c>
      <c r="L7" s="42">
        <v>224.1</v>
      </c>
      <c r="M7" s="30" t="s">
        <v>700</v>
      </c>
      <c r="N7" s="31" t="s">
        <v>701</v>
      </c>
      <c r="O7" s="31"/>
      <c r="P7" s="32">
        <v>23.104693140794225</v>
      </c>
      <c r="Q7" s="29" t="str">
        <f>IF(P7&lt;20,"NO","YES")</f>
        <v>YES</v>
      </c>
      <c r="R7" s="29" t="s">
        <v>1</v>
      </c>
      <c r="S7" s="31" t="s">
        <v>702</v>
      </c>
      <c r="T7" s="33">
        <v>1365</v>
      </c>
      <c r="U7" s="34">
        <v>1140.672456</v>
      </c>
      <c r="V7" s="35">
        <v>1537.4784852</v>
      </c>
      <c r="W7" s="36">
        <v>8984</v>
      </c>
      <c r="X7" s="36">
        <f>SUM(T7:W7)</f>
        <v>13027.150941200001</v>
      </c>
      <c r="Y7" s="37">
        <f aca="true" t="shared" si="0" ref="Y7:Y134">IF(OR(J7="YES",K7="YES"),1,0)</f>
        <v>1</v>
      </c>
      <c r="Z7" s="37">
        <f aca="true" t="shared" si="1" ref="Z7:Z134">IF(OR(L7&lt;600,M7="YES"),1,0)</f>
        <v>1</v>
      </c>
      <c r="AA7" s="37" t="str">
        <f aca="true" t="shared" si="2" ref="AA7:AA70">IF(AND(Y7=1,Z7=1),"ELIGIBLE",0)</f>
        <v>ELIGIBLE</v>
      </c>
      <c r="AB7" s="37" t="str">
        <f aca="true" t="shared" si="3" ref="AB7:AB70">IF(AND(AA7="ELIGIBLE",N7="YES"),"OKAY",0)</f>
        <v>OKAY</v>
      </c>
      <c r="AC7" s="37">
        <f aca="true" t="shared" si="4" ref="AC7:AC134">IF(AND(P7&gt;=20,Q7="YES"),1,0)</f>
        <v>1</v>
      </c>
      <c r="AD7" s="37">
        <f aca="true" t="shared" si="5" ref="AD7:AD134">IF(R7="YES",1,0)</f>
        <v>1</v>
      </c>
      <c r="AE7" s="37" t="str">
        <f aca="true" t="shared" si="6" ref="AE7:AE70">IF(AND(AC7=1,AD7=1),"CHECK",0)</f>
        <v>CHECK</v>
      </c>
      <c r="AF7" s="37" t="str">
        <f aca="true" t="shared" si="7" ref="AF7:AF70">IF(AND(AA7="ELIGIBLE",AE7="CHECK"),"SRSA",0)</f>
        <v>SRSA</v>
      </c>
      <c r="AG7" s="37">
        <f aca="true" t="shared" si="8" ref="AG7:AG70">IF(AND(AE7="CHECK",AF7=0),"RLISP",0)</f>
        <v>0</v>
      </c>
      <c r="AH7" s="37">
        <f aca="true" t="shared" si="9" ref="AH7:AH70">IF(AND(AB7="OKAY",AG7="RLISP"),"NO",0)</f>
        <v>0</v>
      </c>
      <c r="AI7" s="28">
        <f aca="true" t="shared" si="10" ref="AI7:AI134">IF(AND(OR(Y7=0,Z7=0),(N7="YES")),"TROUBLE",0)</f>
        <v>0</v>
      </c>
      <c r="AJ7" s="28">
        <f aca="true" t="shared" si="11" ref="AJ7:AJ134">IF(AND(OR(AC7=0,AD7=0),(S7="YES")),"TROUBLE",0)</f>
        <v>0</v>
      </c>
      <c r="AK7" s="28">
        <f aca="true" t="shared" si="12" ref="AK7:AK134">IF(AND(AND(AE7=0,P7&gt;=19.95),(S7=1)),"PROBLEM",0)</f>
        <v>0</v>
      </c>
    </row>
    <row r="8" spans="1:37" s="28" customFormat="1" ht="12.75">
      <c r="A8" s="27">
        <v>508100</v>
      </c>
      <c r="B8" s="26">
        <v>105000</v>
      </c>
      <c r="C8" s="26" t="s">
        <v>353</v>
      </c>
      <c r="D8" s="28" t="s">
        <v>352</v>
      </c>
      <c r="E8" s="28" t="s">
        <v>353</v>
      </c>
      <c r="F8" s="28">
        <v>72073</v>
      </c>
      <c r="G8" s="28">
        <v>190</v>
      </c>
      <c r="H8" s="28">
        <v>8708734326</v>
      </c>
      <c r="I8" s="29">
        <v>7</v>
      </c>
      <c r="J8" s="29" t="s">
        <v>1</v>
      </c>
      <c r="K8" s="30" t="s">
        <v>700</v>
      </c>
      <c r="L8" s="42">
        <v>274.42</v>
      </c>
      <c r="M8" s="30" t="s">
        <v>700</v>
      </c>
      <c r="N8" s="31" t="s">
        <v>701</v>
      </c>
      <c r="O8" s="31"/>
      <c r="P8" s="32">
        <v>23.846153846153847</v>
      </c>
      <c r="Q8" s="29" t="str">
        <f aca="true" t="shared" si="13" ref="Q8:Q71">IF(P8&lt;20,"NO","YES")</f>
        <v>YES</v>
      </c>
      <c r="R8" s="29" t="s">
        <v>1</v>
      </c>
      <c r="S8" s="31" t="s">
        <v>702</v>
      </c>
      <c r="T8" s="33">
        <v>2413</v>
      </c>
      <c r="U8" s="34">
        <v>1357.9434</v>
      </c>
      <c r="V8" s="35">
        <v>2359.33153</v>
      </c>
      <c r="W8" s="36">
        <v>9083</v>
      </c>
      <c r="X8" s="36">
        <f aca="true" t="shared" si="14" ref="X8:X71">SUM(T8:W8)</f>
        <v>15213.27493</v>
      </c>
      <c r="Y8" s="37">
        <f t="shared" si="0"/>
        <v>1</v>
      </c>
      <c r="Z8" s="37">
        <f t="shared" si="1"/>
        <v>1</v>
      </c>
      <c r="AA8" s="37" t="str">
        <f t="shared" si="2"/>
        <v>ELIGIBLE</v>
      </c>
      <c r="AB8" s="37" t="str">
        <f t="shared" si="3"/>
        <v>OKAY</v>
      </c>
      <c r="AC8" s="37">
        <f t="shared" si="4"/>
        <v>1</v>
      </c>
      <c r="AD8" s="37">
        <f t="shared" si="5"/>
        <v>1</v>
      </c>
      <c r="AE8" s="37" t="str">
        <f t="shared" si="6"/>
        <v>CHECK</v>
      </c>
      <c r="AF8" s="37" t="str">
        <f t="shared" si="7"/>
        <v>SRSA</v>
      </c>
      <c r="AG8" s="37">
        <f t="shared" si="8"/>
        <v>0</v>
      </c>
      <c r="AH8" s="37">
        <f t="shared" si="9"/>
        <v>0</v>
      </c>
      <c r="AI8" s="28">
        <f t="shared" si="10"/>
        <v>0</v>
      </c>
      <c r="AJ8" s="28">
        <f t="shared" si="11"/>
        <v>0</v>
      </c>
      <c r="AK8" s="28">
        <f t="shared" si="12"/>
        <v>0</v>
      </c>
    </row>
    <row r="9" spans="1:37" s="28" customFormat="1" ht="12.75">
      <c r="A9" s="27">
        <v>506390</v>
      </c>
      <c r="B9" s="26">
        <v>202000</v>
      </c>
      <c r="C9" s="26" t="s">
        <v>276</v>
      </c>
      <c r="D9" s="28" t="s">
        <v>275</v>
      </c>
      <c r="E9" s="28" t="s">
        <v>276</v>
      </c>
      <c r="F9" s="28">
        <v>71642</v>
      </c>
      <c r="G9" s="28">
        <v>130</v>
      </c>
      <c r="H9" s="28">
        <v>8708539277</v>
      </c>
      <c r="I9" s="29">
        <v>7</v>
      </c>
      <c r="J9" s="29" t="s">
        <v>1</v>
      </c>
      <c r="K9" s="30" t="s">
        <v>700</v>
      </c>
      <c r="L9" s="42">
        <v>256.29</v>
      </c>
      <c r="M9" s="30" t="s">
        <v>700</v>
      </c>
      <c r="N9" s="31" t="s">
        <v>701</v>
      </c>
      <c r="O9" s="31"/>
      <c r="P9" s="32">
        <v>12.741312741312742</v>
      </c>
      <c r="Q9" s="29" t="str">
        <f t="shared" si="13"/>
        <v>NO</v>
      </c>
      <c r="R9" s="29" t="s">
        <v>1</v>
      </c>
      <c r="S9" s="31" t="s">
        <v>702</v>
      </c>
      <c r="T9" s="33">
        <v>1549</v>
      </c>
      <c r="U9" s="34">
        <v>1127.093022</v>
      </c>
      <c r="V9" s="35">
        <v>1519.1751699</v>
      </c>
      <c r="W9" s="36">
        <v>5442</v>
      </c>
      <c r="X9" s="36">
        <f t="shared" si="14"/>
        <v>9637.268191899999</v>
      </c>
      <c r="Y9" s="37">
        <f t="shared" si="0"/>
        <v>1</v>
      </c>
      <c r="Z9" s="37">
        <f t="shared" si="1"/>
        <v>1</v>
      </c>
      <c r="AA9" s="37" t="str">
        <f t="shared" si="2"/>
        <v>ELIGIBLE</v>
      </c>
      <c r="AB9" s="37" t="str">
        <f t="shared" si="3"/>
        <v>OKAY</v>
      </c>
      <c r="AC9" s="37">
        <f t="shared" si="4"/>
        <v>0</v>
      </c>
      <c r="AD9" s="37">
        <f t="shared" si="5"/>
        <v>1</v>
      </c>
      <c r="AE9" s="37">
        <f t="shared" si="6"/>
        <v>0</v>
      </c>
      <c r="AF9" s="37">
        <f t="shared" si="7"/>
        <v>0</v>
      </c>
      <c r="AG9" s="37">
        <f t="shared" si="8"/>
        <v>0</v>
      </c>
      <c r="AH9" s="37">
        <f t="shared" si="9"/>
        <v>0</v>
      </c>
      <c r="AI9" s="28">
        <f t="shared" si="10"/>
        <v>0</v>
      </c>
      <c r="AJ9" s="28">
        <f t="shared" si="11"/>
        <v>0</v>
      </c>
      <c r="AK9" s="28">
        <f t="shared" si="12"/>
        <v>0</v>
      </c>
    </row>
    <row r="10" spans="1:37" s="28" customFormat="1" ht="12.75">
      <c r="A10" s="27">
        <v>504680</v>
      </c>
      <c r="B10" s="26">
        <v>302000</v>
      </c>
      <c r="C10" s="26" t="s">
        <v>195</v>
      </c>
      <c r="D10" s="28" t="s">
        <v>194</v>
      </c>
      <c r="E10" s="28" t="s">
        <v>195</v>
      </c>
      <c r="F10" s="28">
        <v>72626</v>
      </c>
      <c r="G10" s="28">
        <v>70</v>
      </c>
      <c r="H10" s="28">
        <v>8704356171</v>
      </c>
      <c r="I10" s="29">
        <v>7</v>
      </c>
      <c r="J10" s="29" t="s">
        <v>1</v>
      </c>
      <c r="K10" s="30" t="s">
        <v>700</v>
      </c>
      <c r="L10" s="42">
        <v>588.38</v>
      </c>
      <c r="M10" s="30" t="s">
        <v>700</v>
      </c>
      <c r="N10" s="31" t="s">
        <v>701</v>
      </c>
      <c r="O10" s="31"/>
      <c r="P10" s="32">
        <v>22.561863173216885</v>
      </c>
      <c r="Q10" s="29" t="str">
        <f t="shared" si="13"/>
        <v>YES</v>
      </c>
      <c r="R10" s="29" t="s">
        <v>1</v>
      </c>
      <c r="S10" s="31" t="s">
        <v>702</v>
      </c>
      <c r="T10" s="33">
        <v>4635</v>
      </c>
      <c r="U10" s="34">
        <v>2905.998876</v>
      </c>
      <c r="V10" s="35">
        <v>3916.9094741999997</v>
      </c>
      <c r="W10" s="36">
        <v>21974</v>
      </c>
      <c r="X10" s="36">
        <f t="shared" si="14"/>
        <v>33431.9083502</v>
      </c>
      <c r="Y10" s="37">
        <f t="shared" si="0"/>
        <v>1</v>
      </c>
      <c r="Z10" s="37">
        <f t="shared" si="1"/>
        <v>1</v>
      </c>
      <c r="AA10" s="37" t="str">
        <f t="shared" si="2"/>
        <v>ELIGIBLE</v>
      </c>
      <c r="AB10" s="37" t="str">
        <f t="shared" si="3"/>
        <v>OKAY</v>
      </c>
      <c r="AC10" s="37">
        <f t="shared" si="4"/>
        <v>1</v>
      </c>
      <c r="AD10" s="37">
        <f t="shared" si="5"/>
        <v>1</v>
      </c>
      <c r="AE10" s="37" t="str">
        <f t="shared" si="6"/>
        <v>CHECK</v>
      </c>
      <c r="AF10" s="37" t="str">
        <f t="shared" si="7"/>
        <v>SRSA</v>
      </c>
      <c r="AG10" s="37">
        <f t="shared" si="8"/>
        <v>0</v>
      </c>
      <c r="AH10" s="37">
        <f t="shared" si="9"/>
        <v>0</v>
      </c>
      <c r="AI10" s="28">
        <f t="shared" si="10"/>
        <v>0</v>
      </c>
      <c r="AJ10" s="28">
        <f t="shared" si="11"/>
        <v>0</v>
      </c>
      <c r="AK10" s="28">
        <f t="shared" si="12"/>
        <v>0</v>
      </c>
    </row>
    <row r="11" spans="1:37" s="28" customFormat="1" ht="12.75">
      <c r="A11" s="27">
        <v>510560</v>
      </c>
      <c r="B11" s="26">
        <v>304000</v>
      </c>
      <c r="C11" s="26" t="s">
        <v>452</v>
      </c>
      <c r="D11" s="28" t="s">
        <v>451</v>
      </c>
      <c r="E11" s="28" t="s">
        <v>452</v>
      </c>
      <c r="F11" s="28">
        <v>72658</v>
      </c>
      <c r="G11" s="28">
        <v>9703</v>
      </c>
      <c r="H11" s="28">
        <v>8704995228</v>
      </c>
      <c r="I11" s="29">
        <v>7</v>
      </c>
      <c r="J11" s="29" t="s">
        <v>1</v>
      </c>
      <c r="K11" s="30" t="s">
        <v>700</v>
      </c>
      <c r="L11" s="42">
        <v>467.13</v>
      </c>
      <c r="M11" s="30" t="s">
        <v>700</v>
      </c>
      <c r="N11" s="31" t="s">
        <v>701</v>
      </c>
      <c r="O11" s="31"/>
      <c r="P11" s="32">
        <v>40.140845070422536</v>
      </c>
      <c r="Q11" s="29" t="str">
        <f t="shared" si="13"/>
        <v>YES</v>
      </c>
      <c r="R11" s="29" t="s">
        <v>1</v>
      </c>
      <c r="S11" s="31" t="s">
        <v>702</v>
      </c>
      <c r="T11" s="33">
        <v>3896</v>
      </c>
      <c r="U11" s="34">
        <v>2118.391704</v>
      </c>
      <c r="V11" s="35">
        <v>3681.3171868</v>
      </c>
      <c r="W11" s="36">
        <v>29081</v>
      </c>
      <c r="X11" s="36">
        <f t="shared" si="14"/>
        <v>38776.7088908</v>
      </c>
      <c r="Y11" s="37">
        <f t="shared" si="0"/>
        <v>1</v>
      </c>
      <c r="Z11" s="37">
        <f t="shared" si="1"/>
        <v>1</v>
      </c>
      <c r="AA11" s="37" t="str">
        <f t="shared" si="2"/>
        <v>ELIGIBLE</v>
      </c>
      <c r="AB11" s="37" t="str">
        <f t="shared" si="3"/>
        <v>OKAY</v>
      </c>
      <c r="AC11" s="37">
        <f t="shared" si="4"/>
        <v>1</v>
      </c>
      <c r="AD11" s="37">
        <f t="shared" si="5"/>
        <v>1</v>
      </c>
      <c r="AE11" s="37" t="str">
        <f t="shared" si="6"/>
        <v>CHECK</v>
      </c>
      <c r="AF11" s="37" t="str">
        <f t="shared" si="7"/>
        <v>SRSA</v>
      </c>
      <c r="AG11" s="37">
        <f t="shared" si="8"/>
        <v>0</v>
      </c>
      <c r="AH11" s="37">
        <f t="shared" si="9"/>
        <v>0</v>
      </c>
      <c r="AI11" s="28">
        <f t="shared" si="10"/>
        <v>0</v>
      </c>
      <c r="AJ11" s="28">
        <f t="shared" si="11"/>
        <v>0</v>
      </c>
      <c r="AK11" s="28">
        <f t="shared" si="12"/>
        <v>0</v>
      </c>
    </row>
    <row r="12" spans="1:37" s="28" customFormat="1" ht="12.75">
      <c r="A12" s="27">
        <v>504980</v>
      </c>
      <c r="B12" s="26">
        <v>402000</v>
      </c>
      <c r="C12" s="26" t="s">
        <v>213</v>
      </c>
      <c r="D12" s="28" t="s">
        <v>212</v>
      </c>
      <c r="E12" s="28" t="s">
        <v>213</v>
      </c>
      <c r="F12" s="28">
        <v>72722</v>
      </c>
      <c r="G12" s="28">
        <v>97</v>
      </c>
      <c r="H12" s="28">
        <v>5017523986</v>
      </c>
      <c r="I12" s="29">
        <v>8</v>
      </c>
      <c r="J12" s="29" t="s">
        <v>1</v>
      </c>
      <c r="K12" s="30" t="s">
        <v>700</v>
      </c>
      <c r="L12" s="42">
        <v>523.42</v>
      </c>
      <c r="M12" s="30" t="s">
        <v>700</v>
      </c>
      <c r="N12" s="31" t="s">
        <v>701</v>
      </c>
      <c r="O12" s="31"/>
      <c r="P12" s="32">
        <v>22.446236559139784</v>
      </c>
      <c r="Q12" s="29" t="str">
        <f t="shared" si="13"/>
        <v>YES</v>
      </c>
      <c r="R12" s="29" t="s">
        <v>1</v>
      </c>
      <c r="S12" s="31" t="s">
        <v>702</v>
      </c>
      <c r="T12" s="33">
        <v>3546</v>
      </c>
      <c r="U12" s="34">
        <v>2403.559818</v>
      </c>
      <c r="V12" s="35">
        <v>3239.6868081</v>
      </c>
      <c r="W12" s="36">
        <v>22582</v>
      </c>
      <c r="X12" s="36">
        <f t="shared" si="14"/>
        <v>31771.2466261</v>
      </c>
      <c r="Y12" s="37">
        <f t="shared" si="0"/>
        <v>1</v>
      </c>
      <c r="Z12" s="37">
        <f t="shared" si="1"/>
        <v>1</v>
      </c>
      <c r="AA12" s="37" t="str">
        <f t="shared" si="2"/>
        <v>ELIGIBLE</v>
      </c>
      <c r="AB12" s="37" t="str">
        <f t="shared" si="3"/>
        <v>OKAY</v>
      </c>
      <c r="AC12" s="37">
        <f t="shared" si="4"/>
        <v>1</v>
      </c>
      <c r="AD12" s="37">
        <f t="shared" si="5"/>
        <v>1</v>
      </c>
      <c r="AE12" s="37" t="str">
        <f t="shared" si="6"/>
        <v>CHECK</v>
      </c>
      <c r="AF12" s="37" t="str">
        <f t="shared" si="7"/>
        <v>SRSA</v>
      </c>
      <c r="AG12" s="37">
        <f t="shared" si="8"/>
        <v>0</v>
      </c>
      <c r="AH12" s="37">
        <f t="shared" si="9"/>
        <v>0</v>
      </c>
      <c r="AI12" s="28">
        <f t="shared" si="10"/>
        <v>0</v>
      </c>
      <c r="AJ12" s="28">
        <f t="shared" si="11"/>
        <v>0</v>
      </c>
      <c r="AK12" s="28">
        <f t="shared" si="12"/>
        <v>0</v>
      </c>
    </row>
    <row r="13" spans="1:37" s="28" customFormat="1" ht="12.75">
      <c r="A13" s="27">
        <v>502280</v>
      </c>
      <c r="B13" s="26">
        <v>501000</v>
      </c>
      <c r="C13" s="26" t="s">
        <v>91</v>
      </c>
      <c r="D13" s="28" t="s">
        <v>90</v>
      </c>
      <c r="E13" s="28" t="s">
        <v>91</v>
      </c>
      <c r="F13" s="28">
        <v>72611</v>
      </c>
      <c r="G13" s="28">
        <v>270</v>
      </c>
      <c r="H13" s="28">
        <v>8704372220</v>
      </c>
      <c r="I13" s="29">
        <v>7</v>
      </c>
      <c r="J13" s="29" t="s">
        <v>1</v>
      </c>
      <c r="K13" s="30" t="s">
        <v>700</v>
      </c>
      <c r="L13" s="42">
        <v>504.64</v>
      </c>
      <c r="M13" s="30" t="s">
        <v>700</v>
      </c>
      <c r="N13" s="31" t="s">
        <v>701</v>
      </c>
      <c r="O13" s="31"/>
      <c r="P13" s="32">
        <v>23.33965844402277</v>
      </c>
      <c r="Q13" s="29" t="str">
        <f>IF(P13&lt;20,"NO","YES")</f>
        <v>YES</v>
      </c>
      <c r="R13" s="29" t="s">
        <v>1</v>
      </c>
      <c r="S13" s="31" t="s">
        <v>702</v>
      </c>
      <c r="T13" s="33">
        <v>4205</v>
      </c>
      <c r="U13" s="34">
        <v>2489.5629</v>
      </c>
      <c r="V13" s="35">
        <v>4326.607805</v>
      </c>
      <c r="W13" s="36">
        <v>17713</v>
      </c>
      <c r="X13" s="36">
        <f t="shared" si="14"/>
        <v>28734.170705</v>
      </c>
      <c r="Y13" s="37">
        <f t="shared" si="0"/>
        <v>1</v>
      </c>
      <c r="Z13" s="37">
        <f t="shared" si="1"/>
        <v>1</v>
      </c>
      <c r="AA13" s="37" t="str">
        <f t="shared" si="2"/>
        <v>ELIGIBLE</v>
      </c>
      <c r="AB13" s="37" t="str">
        <f t="shared" si="3"/>
        <v>OKAY</v>
      </c>
      <c r="AC13" s="37">
        <f t="shared" si="4"/>
        <v>1</v>
      </c>
      <c r="AD13" s="37">
        <f t="shared" si="5"/>
        <v>1</v>
      </c>
      <c r="AE13" s="37" t="str">
        <f t="shared" si="6"/>
        <v>CHECK</v>
      </c>
      <c r="AF13" s="37" t="str">
        <f t="shared" si="7"/>
        <v>SRSA</v>
      </c>
      <c r="AG13" s="37">
        <f t="shared" si="8"/>
        <v>0</v>
      </c>
      <c r="AH13" s="37">
        <f t="shared" si="9"/>
        <v>0</v>
      </c>
      <c r="AI13" s="28">
        <f t="shared" si="10"/>
        <v>0</v>
      </c>
      <c r="AJ13" s="28">
        <f t="shared" si="11"/>
        <v>0</v>
      </c>
      <c r="AK13" s="28">
        <f t="shared" si="12"/>
        <v>0</v>
      </c>
    </row>
    <row r="14" spans="1:37" s="28" customFormat="1" ht="12.75">
      <c r="A14" s="27">
        <v>510920</v>
      </c>
      <c r="B14" s="26">
        <v>504000</v>
      </c>
      <c r="C14" s="26" t="s">
        <v>465</v>
      </c>
      <c r="D14" s="28" t="s">
        <v>464</v>
      </c>
      <c r="E14" s="28" t="s">
        <v>465</v>
      </c>
      <c r="F14" s="28">
        <v>72662</v>
      </c>
      <c r="G14" s="28">
        <v>480</v>
      </c>
      <c r="H14" s="28">
        <v>8704263366</v>
      </c>
      <c r="I14" s="29">
        <v>7</v>
      </c>
      <c r="J14" s="29" t="s">
        <v>1</v>
      </c>
      <c r="K14" s="30" t="s">
        <v>700</v>
      </c>
      <c r="L14" s="42">
        <v>382.12</v>
      </c>
      <c r="M14" s="30" t="s">
        <v>700</v>
      </c>
      <c r="N14" s="31" t="s">
        <v>701</v>
      </c>
      <c r="O14" s="31"/>
      <c r="P14" s="32">
        <v>20.43343653250774</v>
      </c>
      <c r="Q14" s="29" t="str">
        <f>IF(P14&lt;20,"NO","YES")</f>
        <v>YES</v>
      </c>
      <c r="R14" s="29" t="s">
        <v>1</v>
      </c>
      <c r="S14" s="31" t="s">
        <v>702</v>
      </c>
      <c r="T14" s="33">
        <v>3220</v>
      </c>
      <c r="U14" s="34">
        <v>1783.432332</v>
      </c>
      <c r="V14" s="35">
        <v>3098.8354094</v>
      </c>
      <c r="W14" s="36">
        <v>10178</v>
      </c>
      <c r="X14" s="36">
        <f t="shared" si="14"/>
        <v>18280.2677414</v>
      </c>
      <c r="Y14" s="37">
        <f t="shared" si="0"/>
        <v>1</v>
      </c>
      <c r="Z14" s="37">
        <f t="shared" si="1"/>
        <v>1</v>
      </c>
      <c r="AA14" s="37" t="str">
        <f t="shared" si="2"/>
        <v>ELIGIBLE</v>
      </c>
      <c r="AB14" s="37" t="str">
        <f t="shared" si="3"/>
        <v>OKAY</v>
      </c>
      <c r="AC14" s="37">
        <f t="shared" si="4"/>
        <v>1</v>
      </c>
      <c r="AD14" s="37">
        <f t="shared" si="5"/>
        <v>1</v>
      </c>
      <c r="AE14" s="37" t="str">
        <f t="shared" si="6"/>
        <v>CHECK</v>
      </c>
      <c r="AF14" s="37" t="str">
        <f t="shared" si="7"/>
        <v>SRSA</v>
      </c>
      <c r="AG14" s="37">
        <f t="shared" si="8"/>
        <v>0</v>
      </c>
      <c r="AH14" s="37">
        <f t="shared" si="9"/>
        <v>0</v>
      </c>
      <c r="AI14" s="28">
        <f t="shared" si="10"/>
        <v>0</v>
      </c>
      <c r="AJ14" s="28">
        <f t="shared" si="11"/>
        <v>0</v>
      </c>
      <c r="AK14" s="28">
        <f t="shared" si="12"/>
        <v>0</v>
      </c>
    </row>
    <row r="15" spans="1:37" s="28" customFormat="1" ht="12.75">
      <c r="A15" s="27">
        <v>503420</v>
      </c>
      <c r="B15" s="26">
        <v>506000</v>
      </c>
      <c r="C15" s="26" t="s">
        <v>143</v>
      </c>
      <c r="D15" s="28" t="s">
        <v>142</v>
      </c>
      <c r="E15" s="28" t="s">
        <v>143</v>
      </c>
      <c r="F15" s="28">
        <v>72644</v>
      </c>
      <c r="G15" s="28">
        <v>20</v>
      </c>
      <c r="H15" s="28">
        <v>8704365249</v>
      </c>
      <c r="I15" s="29">
        <v>7</v>
      </c>
      <c r="J15" s="29" t="s">
        <v>1</v>
      </c>
      <c r="K15" s="30" t="s">
        <v>700</v>
      </c>
      <c r="L15" s="42">
        <v>364.41</v>
      </c>
      <c r="M15" s="30" t="s">
        <v>700</v>
      </c>
      <c r="N15" s="31" t="s">
        <v>701</v>
      </c>
      <c r="O15" s="31"/>
      <c r="P15" s="32">
        <v>28</v>
      </c>
      <c r="Q15" s="29" t="str">
        <f>IF(P15&lt;20,"NO","YES")</f>
        <v>YES</v>
      </c>
      <c r="R15" s="29" t="s">
        <v>1</v>
      </c>
      <c r="S15" s="31" t="s">
        <v>702</v>
      </c>
      <c r="T15" s="33">
        <v>2744</v>
      </c>
      <c r="U15" s="34">
        <v>1697.42925</v>
      </c>
      <c r="V15" s="35">
        <v>2949.9144125</v>
      </c>
      <c r="W15" s="36">
        <v>11298</v>
      </c>
      <c r="X15" s="36">
        <f t="shared" si="14"/>
        <v>18689.3436625</v>
      </c>
      <c r="Y15" s="37">
        <f t="shared" si="0"/>
        <v>1</v>
      </c>
      <c r="Z15" s="37">
        <f t="shared" si="1"/>
        <v>1</v>
      </c>
      <c r="AA15" s="37" t="str">
        <f t="shared" si="2"/>
        <v>ELIGIBLE</v>
      </c>
      <c r="AB15" s="37" t="str">
        <f t="shared" si="3"/>
        <v>OKAY</v>
      </c>
      <c r="AC15" s="37">
        <f t="shared" si="4"/>
        <v>1</v>
      </c>
      <c r="AD15" s="37">
        <f t="shared" si="5"/>
        <v>1</v>
      </c>
      <c r="AE15" s="37" t="str">
        <f t="shared" si="6"/>
        <v>CHECK</v>
      </c>
      <c r="AF15" s="37" t="str">
        <f t="shared" si="7"/>
        <v>SRSA</v>
      </c>
      <c r="AG15" s="37">
        <f t="shared" si="8"/>
        <v>0</v>
      </c>
      <c r="AH15" s="37">
        <f t="shared" si="9"/>
        <v>0</v>
      </c>
      <c r="AI15" s="28">
        <f t="shared" si="10"/>
        <v>0</v>
      </c>
      <c r="AJ15" s="28">
        <f t="shared" si="11"/>
        <v>0</v>
      </c>
      <c r="AK15" s="28">
        <f t="shared" si="12"/>
        <v>0</v>
      </c>
    </row>
    <row r="16" spans="1:37" s="28" customFormat="1" ht="12.75">
      <c r="A16" s="27">
        <v>507710</v>
      </c>
      <c r="B16" s="26">
        <v>601000</v>
      </c>
      <c r="C16" s="26" t="s">
        <v>332</v>
      </c>
      <c r="D16" s="28" t="s">
        <v>331</v>
      </c>
      <c r="E16" s="28" t="s">
        <v>332</v>
      </c>
      <c r="F16" s="28">
        <v>71647</v>
      </c>
      <c r="G16" s="28">
        <v>38</v>
      </c>
      <c r="H16" s="28">
        <v>8704632246</v>
      </c>
      <c r="I16" s="29">
        <v>7</v>
      </c>
      <c r="J16" s="29" t="s">
        <v>1</v>
      </c>
      <c r="K16" s="30" t="s">
        <v>700</v>
      </c>
      <c r="L16" s="42">
        <v>545.96</v>
      </c>
      <c r="M16" s="30" t="s">
        <v>702</v>
      </c>
      <c r="N16" s="31" t="s">
        <v>701</v>
      </c>
      <c r="O16" s="31"/>
      <c r="P16" s="32">
        <v>38.36805555555556</v>
      </c>
      <c r="Q16" s="29" t="str">
        <f>IF(P16&lt;20,"NO","YES")</f>
        <v>YES</v>
      </c>
      <c r="R16" s="29" t="s">
        <v>1</v>
      </c>
      <c r="S16" s="31" t="s">
        <v>702</v>
      </c>
      <c r="T16" s="33">
        <v>4660</v>
      </c>
      <c r="U16" s="34">
        <v>2485.036422</v>
      </c>
      <c r="V16" s="35">
        <v>4318.5066999</v>
      </c>
      <c r="W16" s="36">
        <v>28838</v>
      </c>
      <c r="X16" s="36">
        <f t="shared" si="14"/>
        <v>40301.5431219</v>
      </c>
      <c r="Y16" s="37">
        <f t="shared" si="0"/>
        <v>1</v>
      </c>
      <c r="Z16" s="37">
        <f t="shared" si="1"/>
        <v>1</v>
      </c>
      <c r="AA16" s="37" t="str">
        <f t="shared" si="2"/>
        <v>ELIGIBLE</v>
      </c>
      <c r="AB16" s="37" t="str">
        <f t="shared" si="3"/>
        <v>OKAY</v>
      </c>
      <c r="AC16" s="37">
        <f t="shared" si="4"/>
        <v>1</v>
      </c>
      <c r="AD16" s="37">
        <f t="shared" si="5"/>
        <v>1</v>
      </c>
      <c r="AE16" s="37" t="str">
        <f t="shared" si="6"/>
        <v>CHECK</v>
      </c>
      <c r="AF16" s="37" t="str">
        <f t="shared" si="7"/>
        <v>SRSA</v>
      </c>
      <c r="AG16" s="37">
        <f t="shared" si="8"/>
        <v>0</v>
      </c>
      <c r="AH16" s="37">
        <f t="shared" si="9"/>
        <v>0</v>
      </c>
      <c r="AI16" s="28">
        <f t="shared" si="10"/>
        <v>0</v>
      </c>
      <c r="AJ16" s="28">
        <f t="shared" si="11"/>
        <v>0</v>
      </c>
      <c r="AK16" s="28">
        <f t="shared" si="12"/>
        <v>0</v>
      </c>
    </row>
    <row r="17" spans="1:37" s="28" customFormat="1" ht="12.75">
      <c r="A17" s="27">
        <v>507230</v>
      </c>
      <c r="B17" s="26">
        <v>701000</v>
      </c>
      <c r="C17" s="26" t="s">
        <v>309</v>
      </c>
      <c r="D17" s="28" t="s">
        <v>308</v>
      </c>
      <c r="E17" s="28" t="s">
        <v>309</v>
      </c>
      <c r="F17" s="28">
        <v>71744</v>
      </c>
      <c r="G17" s="28">
        <v>1176</v>
      </c>
      <c r="H17" s="28">
        <v>8707982229</v>
      </c>
      <c r="I17" s="29">
        <v>7</v>
      </c>
      <c r="J17" s="29" t="s">
        <v>1</v>
      </c>
      <c r="K17" s="30" t="s">
        <v>700</v>
      </c>
      <c r="L17" s="42">
        <v>753.69</v>
      </c>
      <c r="M17" s="30" t="s">
        <v>701</v>
      </c>
      <c r="N17" s="31" t="s">
        <v>701</v>
      </c>
      <c r="O17" s="31"/>
      <c r="P17" s="32">
        <v>21.469575200918484</v>
      </c>
      <c r="Q17" s="29" t="str">
        <f t="shared" si="13"/>
        <v>YES</v>
      </c>
      <c r="R17" s="29" t="s">
        <v>1</v>
      </c>
      <c r="S17" s="31" t="s">
        <v>702</v>
      </c>
      <c r="T17" s="33">
        <v>5780</v>
      </c>
      <c r="U17" s="34">
        <v>3698.132526</v>
      </c>
      <c r="V17" s="35">
        <v>4984.6028667</v>
      </c>
      <c r="W17" s="36">
        <v>26799</v>
      </c>
      <c r="X17" s="36">
        <f t="shared" si="14"/>
        <v>41261.7353927</v>
      </c>
      <c r="Y17" s="37">
        <f t="shared" si="0"/>
        <v>1</v>
      </c>
      <c r="Z17" s="37">
        <f t="shared" si="1"/>
        <v>1</v>
      </c>
      <c r="AA17" s="37" t="str">
        <f t="shared" si="2"/>
        <v>ELIGIBLE</v>
      </c>
      <c r="AB17" s="37" t="str">
        <f t="shared" si="3"/>
        <v>OKAY</v>
      </c>
      <c r="AC17" s="37">
        <f t="shared" si="4"/>
        <v>1</v>
      </c>
      <c r="AD17" s="37">
        <f t="shared" si="5"/>
        <v>1</v>
      </c>
      <c r="AE17" s="37" t="str">
        <f t="shared" si="6"/>
        <v>CHECK</v>
      </c>
      <c r="AF17" s="37" t="str">
        <f t="shared" si="7"/>
        <v>SRSA</v>
      </c>
      <c r="AG17" s="37">
        <f t="shared" si="8"/>
        <v>0</v>
      </c>
      <c r="AH17" s="37">
        <f t="shared" si="9"/>
        <v>0</v>
      </c>
      <c r="AI17" s="28">
        <f t="shared" si="10"/>
        <v>0</v>
      </c>
      <c r="AJ17" s="28">
        <f t="shared" si="11"/>
        <v>0</v>
      </c>
      <c r="AK17" s="28">
        <f t="shared" si="12"/>
        <v>0</v>
      </c>
    </row>
    <row r="18" spans="1:37" s="28" customFormat="1" ht="12.75">
      <c r="A18" s="27">
        <v>504560</v>
      </c>
      <c r="B18" s="26">
        <v>1201000</v>
      </c>
      <c r="C18" s="26" t="s">
        <v>189</v>
      </c>
      <c r="D18" s="28" t="s">
        <v>188</v>
      </c>
      <c r="E18" s="28" t="s">
        <v>189</v>
      </c>
      <c r="F18" s="28">
        <v>72523</v>
      </c>
      <c r="G18" s="28">
        <v>10</v>
      </c>
      <c r="H18" s="28">
        <v>8706683844</v>
      </c>
      <c r="I18" s="29">
        <v>7</v>
      </c>
      <c r="J18" s="29" t="s">
        <v>1</v>
      </c>
      <c r="K18" s="30" t="s">
        <v>700</v>
      </c>
      <c r="L18" s="42">
        <v>451.32</v>
      </c>
      <c r="M18" s="30" t="s">
        <v>700</v>
      </c>
      <c r="N18" s="31" t="s">
        <v>701</v>
      </c>
      <c r="O18" s="31"/>
      <c r="P18" s="32">
        <v>14.959349593495935</v>
      </c>
      <c r="Q18" s="29" t="str">
        <f t="shared" si="13"/>
        <v>NO</v>
      </c>
      <c r="R18" s="29" t="s">
        <v>1</v>
      </c>
      <c r="S18" s="31" t="s">
        <v>702</v>
      </c>
      <c r="T18" s="33">
        <v>3442</v>
      </c>
      <c r="U18" s="34">
        <v>2091.232836</v>
      </c>
      <c r="V18" s="35">
        <v>3633.7105561999997</v>
      </c>
      <c r="W18" s="36">
        <v>13594</v>
      </c>
      <c r="X18" s="36">
        <f t="shared" si="14"/>
        <v>22760.9433922</v>
      </c>
      <c r="Y18" s="37">
        <f t="shared" si="0"/>
        <v>1</v>
      </c>
      <c r="Z18" s="37">
        <f t="shared" si="1"/>
        <v>1</v>
      </c>
      <c r="AA18" s="37" t="str">
        <f t="shared" si="2"/>
        <v>ELIGIBLE</v>
      </c>
      <c r="AB18" s="37" t="str">
        <f t="shared" si="3"/>
        <v>OKAY</v>
      </c>
      <c r="AC18" s="37">
        <f t="shared" si="4"/>
        <v>0</v>
      </c>
      <c r="AD18" s="37">
        <f t="shared" si="5"/>
        <v>1</v>
      </c>
      <c r="AE18" s="37">
        <f t="shared" si="6"/>
        <v>0</v>
      </c>
      <c r="AF18" s="37">
        <f t="shared" si="7"/>
        <v>0</v>
      </c>
      <c r="AG18" s="37">
        <f t="shared" si="8"/>
        <v>0</v>
      </c>
      <c r="AH18" s="37">
        <f t="shared" si="9"/>
        <v>0</v>
      </c>
      <c r="AI18" s="28">
        <f t="shared" si="10"/>
        <v>0</v>
      </c>
      <c r="AJ18" s="28">
        <f t="shared" si="11"/>
        <v>0</v>
      </c>
      <c r="AK18" s="28">
        <f t="shared" si="12"/>
        <v>0</v>
      </c>
    </row>
    <row r="19" spans="1:37" s="28" customFormat="1" ht="12.75">
      <c r="A19" s="27">
        <v>511880</v>
      </c>
      <c r="B19" s="26">
        <v>1203000</v>
      </c>
      <c r="C19" s="26" t="s">
        <v>502</v>
      </c>
      <c r="D19" s="28" t="s">
        <v>501</v>
      </c>
      <c r="E19" s="28" t="s">
        <v>502</v>
      </c>
      <c r="F19" s="28">
        <v>72131</v>
      </c>
      <c r="G19" s="28">
        <v>178</v>
      </c>
      <c r="H19" s="28">
        <v>5015893156</v>
      </c>
      <c r="I19" s="29">
        <v>7</v>
      </c>
      <c r="J19" s="29" t="s">
        <v>1</v>
      </c>
      <c r="K19" s="30" t="s">
        <v>700</v>
      </c>
      <c r="L19" s="42">
        <v>555.73</v>
      </c>
      <c r="M19" s="30" t="s">
        <v>700</v>
      </c>
      <c r="N19" s="31" t="s">
        <v>701</v>
      </c>
      <c r="O19" s="31"/>
      <c r="P19" s="32">
        <v>11.527377521613833</v>
      </c>
      <c r="Q19" s="29" t="str">
        <f t="shared" si="13"/>
        <v>NO</v>
      </c>
      <c r="R19" s="29" t="s">
        <v>1</v>
      </c>
      <c r="S19" s="31" t="s">
        <v>702</v>
      </c>
      <c r="T19" s="33">
        <v>4195</v>
      </c>
      <c r="U19" s="34">
        <v>2733.992712</v>
      </c>
      <c r="V19" s="35">
        <v>3685.0674804</v>
      </c>
      <c r="W19" s="36">
        <v>13197</v>
      </c>
      <c r="X19" s="36">
        <f t="shared" si="14"/>
        <v>23811.0601924</v>
      </c>
      <c r="Y19" s="37">
        <f t="shared" si="0"/>
        <v>1</v>
      </c>
      <c r="Z19" s="37">
        <f t="shared" si="1"/>
        <v>1</v>
      </c>
      <c r="AA19" s="37" t="str">
        <f t="shared" si="2"/>
        <v>ELIGIBLE</v>
      </c>
      <c r="AB19" s="37" t="str">
        <f t="shared" si="3"/>
        <v>OKAY</v>
      </c>
      <c r="AC19" s="37">
        <f t="shared" si="4"/>
        <v>0</v>
      </c>
      <c r="AD19" s="37">
        <f t="shared" si="5"/>
        <v>1</v>
      </c>
      <c r="AE19" s="37">
        <f t="shared" si="6"/>
        <v>0</v>
      </c>
      <c r="AF19" s="37">
        <f t="shared" si="7"/>
        <v>0</v>
      </c>
      <c r="AG19" s="37">
        <f t="shared" si="8"/>
        <v>0</v>
      </c>
      <c r="AH19" s="37">
        <f t="shared" si="9"/>
        <v>0</v>
      </c>
      <c r="AI19" s="28">
        <f t="shared" si="10"/>
        <v>0</v>
      </c>
      <c r="AJ19" s="28">
        <f t="shared" si="11"/>
        <v>0</v>
      </c>
      <c r="AK19" s="28">
        <f t="shared" si="12"/>
        <v>0</v>
      </c>
    </row>
    <row r="20" spans="1:37" s="28" customFormat="1" ht="12.75">
      <c r="A20" s="27">
        <v>514040</v>
      </c>
      <c r="B20" s="26">
        <v>1204000</v>
      </c>
      <c r="C20" s="26" t="s">
        <v>683</v>
      </c>
      <c r="D20" s="28" t="s">
        <v>589</v>
      </c>
      <c r="E20" s="28" t="s">
        <v>590</v>
      </c>
      <c r="F20" s="28">
        <v>72067</v>
      </c>
      <c r="G20" s="28">
        <v>9416</v>
      </c>
      <c r="H20" s="28">
        <v>5018256258</v>
      </c>
      <c r="I20" s="29">
        <v>7</v>
      </c>
      <c r="J20" s="29" t="s">
        <v>1</v>
      </c>
      <c r="K20" s="30" t="s">
        <v>700</v>
      </c>
      <c r="L20" s="42">
        <v>522.73</v>
      </c>
      <c r="M20" s="30" t="s">
        <v>700</v>
      </c>
      <c r="N20" s="31" t="s">
        <v>701</v>
      </c>
      <c r="O20" s="31"/>
      <c r="P20" s="32">
        <v>19.850187265917604</v>
      </c>
      <c r="Q20" s="29" t="str">
        <f t="shared" si="13"/>
        <v>NO</v>
      </c>
      <c r="R20" s="29" t="s">
        <v>1</v>
      </c>
      <c r="S20" s="31" t="s">
        <v>702</v>
      </c>
      <c r="T20" s="33">
        <v>3695</v>
      </c>
      <c r="U20" s="34">
        <v>2534.82768</v>
      </c>
      <c r="V20" s="35">
        <v>3416.618856</v>
      </c>
      <c r="W20" s="36">
        <v>15851</v>
      </c>
      <c r="X20" s="36">
        <f t="shared" si="14"/>
        <v>25497.446536</v>
      </c>
      <c r="Y20" s="37">
        <f t="shared" si="0"/>
        <v>1</v>
      </c>
      <c r="Z20" s="37">
        <f t="shared" si="1"/>
        <v>1</v>
      </c>
      <c r="AA20" s="37" t="str">
        <f t="shared" si="2"/>
        <v>ELIGIBLE</v>
      </c>
      <c r="AB20" s="37" t="str">
        <f t="shared" si="3"/>
        <v>OKAY</v>
      </c>
      <c r="AC20" s="37">
        <f t="shared" si="4"/>
        <v>0</v>
      </c>
      <c r="AD20" s="37">
        <f t="shared" si="5"/>
        <v>1</v>
      </c>
      <c r="AE20" s="37">
        <f t="shared" si="6"/>
        <v>0</v>
      </c>
      <c r="AF20" s="37">
        <f t="shared" si="7"/>
        <v>0</v>
      </c>
      <c r="AG20" s="37">
        <f t="shared" si="8"/>
        <v>0</v>
      </c>
      <c r="AH20" s="37">
        <f t="shared" si="9"/>
        <v>0</v>
      </c>
      <c r="AI20" s="28">
        <f t="shared" si="10"/>
        <v>0</v>
      </c>
      <c r="AJ20" s="28">
        <f t="shared" si="11"/>
        <v>0</v>
      </c>
      <c r="AK20" s="28">
        <f t="shared" si="12"/>
        <v>0</v>
      </c>
    </row>
    <row r="21" spans="1:37" s="28" customFormat="1" ht="12.75">
      <c r="A21" s="27">
        <v>507590</v>
      </c>
      <c r="B21" s="26">
        <v>1205000</v>
      </c>
      <c r="C21" s="26" t="s">
        <v>645</v>
      </c>
      <c r="D21" s="28" t="s">
        <v>324</v>
      </c>
      <c r="E21" s="28" t="s">
        <v>325</v>
      </c>
      <c r="F21" s="28">
        <v>72179</v>
      </c>
      <c r="G21" s="28" t="s">
        <v>54</v>
      </c>
      <c r="H21" s="28">
        <v>5013623302</v>
      </c>
      <c r="I21" s="29">
        <v>7</v>
      </c>
      <c r="J21" s="29" t="s">
        <v>1</v>
      </c>
      <c r="K21" s="30" t="s">
        <v>700</v>
      </c>
      <c r="L21" s="42">
        <v>170.03</v>
      </c>
      <c r="M21" s="30" t="s">
        <v>700</v>
      </c>
      <c r="N21" s="31" t="s">
        <v>701</v>
      </c>
      <c r="O21" s="31"/>
      <c r="P21" s="32">
        <v>32.52032520325203</v>
      </c>
      <c r="Q21" s="29" t="str">
        <f t="shared" si="13"/>
        <v>YES</v>
      </c>
      <c r="R21" s="29" t="s">
        <v>1</v>
      </c>
      <c r="S21" s="31" t="s">
        <v>702</v>
      </c>
      <c r="T21" s="33">
        <v>1478</v>
      </c>
      <c r="U21" s="34">
        <v>810.239562</v>
      </c>
      <c r="V21" s="35">
        <v>1408.0978129</v>
      </c>
      <c r="W21" s="36">
        <v>10305</v>
      </c>
      <c r="X21" s="36">
        <f t="shared" si="14"/>
        <v>14001.3373749</v>
      </c>
      <c r="Y21" s="37">
        <f t="shared" si="0"/>
        <v>1</v>
      </c>
      <c r="Z21" s="37">
        <f t="shared" si="1"/>
        <v>1</v>
      </c>
      <c r="AA21" s="37" t="str">
        <f t="shared" si="2"/>
        <v>ELIGIBLE</v>
      </c>
      <c r="AB21" s="37" t="str">
        <f t="shared" si="3"/>
        <v>OKAY</v>
      </c>
      <c r="AC21" s="37">
        <f t="shared" si="4"/>
        <v>1</v>
      </c>
      <c r="AD21" s="37">
        <f t="shared" si="5"/>
        <v>1</v>
      </c>
      <c r="AE21" s="37" t="str">
        <f t="shared" si="6"/>
        <v>CHECK</v>
      </c>
      <c r="AF21" s="37" t="str">
        <f t="shared" si="7"/>
        <v>SRSA</v>
      </c>
      <c r="AG21" s="37">
        <f t="shared" si="8"/>
        <v>0</v>
      </c>
      <c r="AH21" s="37">
        <f t="shared" si="9"/>
        <v>0</v>
      </c>
      <c r="AI21" s="28">
        <f t="shared" si="10"/>
        <v>0</v>
      </c>
      <c r="AJ21" s="28">
        <f t="shared" si="11"/>
        <v>0</v>
      </c>
      <c r="AK21" s="28">
        <f t="shared" si="12"/>
        <v>0</v>
      </c>
    </row>
    <row r="22" spans="1:37" s="28" customFormat="1" ht="12.75">
      <c r="A22" s="27">
        <v>500010</v>
      </c>
      <c r="B22" s="26">
        <v>1301000</v>
      </c>
      <c r="C22" s="26" t="s">
        <v>34</v>
      </c>
      <c r="D22" s="28" t="s">
        <v>33</v>
      </c>
      <c r="E22" s="28" t="s">
        <v>34</v>
      </c>
      <c r="F22" s="28">
        <v>71652</v>
      </c>
      <c r="G22" s="28">
        <v>9707</v>
      </c>
      <c r="H22" s="28">
        <v>5013485388</v>
      </c>
      <c r="I22" s="29">
        <v>7</v>
      </c>
      <c r="J22" s="29" t="s">
        <v>1</v>
      </c>
      <c r="K22" s="30" t="s">
        <v>700</v>
      </c>
      <c r="L22" s="42">
        <v>286.75</v>
      </c>
      <c r="M22" s="30" t="s">
        <v>700</v>
      </c>
      <c r="N22" s="31" t="s">
        <v>701</v>
      </c>
      <c r="O22" s="31"/>
      <c r="P22" s="32">
        <v>20.556745182012847</v>
      </c>
      <c r="Q22" s="29" t="str">
        <f t="shared" si="13"/>
        <v>YES</v>
      </c>
      <c r="R22" s="29" t="s">
        <v>1</v>
      </c>
      <c r="S22" s="31" t="s">
        <v>702</v>
      </c>
      <c r="T22" s="33">
        <v>2640</v>
      </c>
      <c r="U22" s="34">
        <v>1389.628746</v>
      </c>
      <c r="V22" s="35">
        <v>2415</v>
      </c>
      <c r="W22" s="36">
        <v>12993</v>
      </c>
      <c r="X22" s="36">
        <f t="shared" si="14"/>
        <v>19437.628746000002</v>
      </c>
      <c r="Y22" s="37">
        <f t="shared" si="0"/>
        <v>1</v>
      </c>
      <c r="Z22" s="37">
        <f t="shared" si="1"/>
        <v>1</v>
      </c>
      <c r="AA22" s="37" t="str">
        <f t="shared" si="2"/>
        <v>ELIGIBLE</v>
      </c>
      <c r="AB22" s="37" t="str">
        <f t="shared" si="3"/>
        <v>OKAY</v>
      </c>
      <c r="AC22" s="37">
        <f t="shared" si="4"/>
        <v>1</v>
      </c>
      <c r="AD22" s="37">
        <f t="shared" si="5"/>
        <v>1</v>
      </c>
      <c r="AE22" s="37" t="str">
        <f t="shared" si="6"/>
        <v>CHECK</v>
      </c>
      <c r="AF22" s="37" t="str">
        <f t="shared" si="7"/>
        <v>SRSA</v>
      </c>
      <c r="AG22" s="37">
        <f t="shared" si="8"/>
        <v>0</v>
      </c>
      <c r="AH22" s="37">
        <f t="shared" si="9"/>
        <v>0</v>
      </c>
      <c r="AI22" s="28">
        <f t="shared" si="10"/>
        <v>0</v>
      </c>
      <c r="AJ22" s="28">
        <f t="shared" si="11"/>
        <v>0</v>
      </c>
      <c r="AK22" s="28">
        <f t="shared" si="12"/>
        <v>0</v>
      </c>
    </row>
    <row r="23" spans="1:37" s="28" customFormat="1" ht="12.75">
      <c r="A23" s="27">
        <v>514400</v>
      </c>
      <c r="B23" s="26">
        <v>1304000</v>
      </c>
      <c r="C23" s="26" t="s">
        <v>685</v>
      </c>
      <c r="D23" s="28" t="s">
        <v>601</v>
      </c>
      <c r="E23" s="28" t="s">
        <v>503</v>
      </c>
      <c r="F23" s="28">
        <v>71665</v>
      </c>
      <c r="G23" s="28">
        <v>9031</v>
      </c>
      <c r="H23" s="28">
        <v>8703578108</v>
      </c>
      <c r="I23" s="29">
        <v>7</v>
      </c>
      <c r="J23" s="29" t="s">
        <v>1</v>
      </c>
      <c r="K23" s="30" t="s">
        <v>700</v>
      </c>
      <c r="L23" s="42">
        <v>542.32</v>
      </c>
      <c r="M23" s="30" t="s">
        <v>700</v>
      </c>
      <c r="N23" s="31" t="s">
        <v>701</v>
      </c>
      <c r="O23" s="31"/>
      <c r="P23" s="32">
        <v>9.701492537313433</v>
      </c>
      <c r="Q23" s="29" t="str">
        <f t="shared" si="13"/>
        <v>NO</v>
      </c>
      <c r="R23" s="29" t="s">
        <v>1</v>
      </c>
      <c r="S23" s="31" t="s">
        <v>702</v>
      </c>
      <c r="T23" s="33">
        <v>2768</v>
      </c>
      <c r="U23" s="34">
        <v>2580.09246</v>
      </c>
      <c r="V23" s="35">
        <v>3477.629907</v>
      </c>
      <c r="W23" s="36">
        <v>8309</v>
      </c>
      <c r="X23" s="36">
        <f t="shared" si="14"/>
        <v>17134.722367000002</v>
      </c>
      <c r="Y23" s="37">
        <f t="shared" si="0"/>
        <v>1</v>
      </c>
      <c r="Z23" s="37">
        <f t="shared" si="1"/>
        <v>1</v>
      </c>
      <c r="AA23" s="37" t="str">
        <f t="shared" si="2"/>
        <v>ELIGIBLE</v>
      </c>
      <c r="AB23" s="37" t="str">
        <f t="shared" si="3"/>
        <v>OKAY</v>
      </c>
      <c r="AC23" s="37">
        <f t="shared" si="4"/>
        <v>0</v>
      </c>
      <c r="AD23" s="37">
        <f t="shared" si="5"/>
        <v>1</v>
      </c>
      <c r="AE23" s="37">
        <f t="shared" si="6"/>
        <v>0</v>
      </c>
      <c r="AF23" s="37">
        <f t="shared" si="7"/>
        <v>0</v>
      </c>
      <c r="AG23" s="37">
        <f t="shared" si="8"/>
        <v>0</v>
      </c>
      <c r="AH23" s="37">
        <f t="shared" si="9"/>
        <v>0</v>
      </c>
      <c r="AI23" s="28">
        <f t="shared" si="10"/>
        <v>0</v>
      </c>
      <c r="AJ23" s="28">
        <f t="shared" si="11"/>
        <v>0</v>
      </c>
      <c r="AK23" s="28">
        <f t="shared" si="12"/>
        <v>0</v>
      </c>
    </row>
    <row r="24" spans="1:37" s="28" customFormat="1" ht="12.75">
      <c r="A24" s="27">
        <v>505790</v>
      </c>
      <c r="B24" s="26">
        <v>1401000</v>
      </c>
      <c r="C24" s="26" t="s">
        <v>249</v>
      </c>
      <c r="D24" s="28" t="s">
        <v>248</v>
      </c>
      <c r="E24" s="28" t="s">
        <v>249</v>
      </c>
      <c r="F24" s="28">
        <v>71740</v>
      </c>
      <c r="G24" s="28">
        <v>129</v>
      </c>
      <c r="H24" s="28">
        <v>8705472218</v>
      </c>
      <c r="I24" s="29">
        <v>7</v>
      </c>
      <c r="J24" s="29" t="s">
        <v>1</v>
      </c>
      <c r="K24" s="30" t="s">
        <v>700</v>
      </c>
      <c r="L24" s="42">
        <v>362.96</v>
      </c>
      <c r="M24" s="30" t="s">
        <v>700</v>
      </c>
      <c r="N24" s="31" t="s">
        <v>701</v>
      </c>
      <c r="O24" s="31"/>
      <c r="P24" s="32">
        <v>16.27906976744186</v>
      </c>
      <c r="Q24" s="29" t="str">
        <f>IF(P24&lt;20,"NO","YES")</f>
        <v>NO</v>
      </c>
      <c r="R24" s="29" t="s">
        <v>1</v>
      </c>
      <c r="S24" s="31" t="s">
        <v>702</v>
      </c>
      <c r="T24" s="33">
        <v>2415</v>
      </c>
      <c r="U24" s="34">
        <v>1688.376294</v>
      </c>
      <c r="V24" s="35">
        <v>2294.0155176</v>
      </c>
      <c r="W24" s="36">
        <v>8919</v>
      </c>
      <c r="X24" s="36">
        <f t="shared" si="14"/>
        <v>15316.391811599999</v>
      </c>
      <c r="Y24" s="37">
        <f t="shared" si="0"/>
        <v>1</v>
      </c>
      <c r="Z24" s="37">
        <f t="shared" si="1"/>
        <v>1</v>
      </c>
      <c r="AA24" s="37" t="str">
        <f t="shared" si="2"/>
        <v>ELIGIBLE</v>
      </c>
      <c r="AB24" s="37" t="str">
        <f t="shared" si="3"/>
        <v>OKAY</v>
      </c>
      <c r="AC24" s="37">
        <f t="shared" si="4"/>
        <v>0</v>
      </c>
      <c r="AD24" s="37">
        <f t="shared" si="5"/>
        <v>1</v>
      </c>
      <c r="AE24" s="37">
        <f t="shared" si="6"/>
        <v>0</v>
      </c>
      <c r="AF24" s="37">
        <f t="shared" si="7"/>
        <v>0</v>
      </c>
      <c r="AG24" s="37">
        <f t="shared" si="8"/>
        <v>0</v>
      </c>
      <c r="AH24" s="37">
        <f t="shared" si="9"/>
        <v>0</v>
      </c>
      <c r="AI24" s="28">
        <f t="shared" si="10"/>
        <v>0</v>
      </c>
      <c r="AJ24" s="28">
        <f t="shared" si="11"/>
        <v>0</v>
      </c>
      <c r="AK24" s="28">
        <f t="shared" si="12"/>
        <v>0</v>
      </c>
    </row>
    <row r="25" spans="1:37" s="28" customFormat="1" ht="12.75">
      <c r="A25" s="27">
        <v>509660</v>
      </c>
      <c r="B25" s="26">
        <v>1403000</v>
      </c>
      <c r="C25" s="26" t="s">
        <v>416</v>
      </c>
      <c r="D25" s="28" t="s">
        <v>415</v>
      </c>
      <c r="E25" s="28" t="s">
        <v>416</v>
      </c>
      <c r="F25" s="28">
        <v>71752</v>
      </c>
      <c r="G25" s="28">
        <v>167</v>
      </c>
      <c r="H25" s="28">
        <v>8706953500</v>
      </c>
      <c r="I25" s="29">
        <v>7</v>
      </c>
      <c r="J25" s="29" t="s">
        <v>1</v>
      </c>
      <c r="K25" s="30" t="s">
        <v>700</v>
      </c>
      <c r="L25" s="42">
        <v>265.97</v>
      </c>
      <c r="M25" s="30" t="s">
        <v>700</v>
      </c>
      <c r="N25" s="31" t="s">
        <v>701</v>
      </c>
      <c r="O25" s="31"/>
      <c r="P25" s="32">
        <v>21.798365122615802</v>
      </c>
      <c r="Q25" s="29" t="str">
        <f>IF(P25&lt;20,"NO","YES")</f>
        <v>YES</v>
      </c>
      <c r="R25" s="29" t="s">
        <v>1</v>
      </c>
      <c r="S25" s="31" t="s">
        <v>702</v>
      </c>
      <c r="T25" s="33">
        <v>2930</v>
      </c>
      <c r="U25" s="34">
        <v>1348.890444</v>
      </c>
      <c r="V25" s="35">
        <v>2344.1293198</v>
      </c>
      <c r="W25" s="36">
        <v>11115</v>
      </c>
      <c r="X25" s="36">
        <f t="shared" si="14"/>
        <v>17738.0197638</v>
      </c>
      <c r="Y25" s="37">
        <f t="shared" si="0"/>
        <v>1</v>
      </c>
      <c r="Z25" s="37">
        <f t="shared" si="1"/>
        <v>1</v>
      </c>
      <c r="AA25" s="37" t="str">
        <f t="shared" si="2"/>
        <v>ELIGIBLE</v>
      </c>
      <c r="AB25" s="37" t="str">
        <f t="shared" si="3"/>
        <v>OKAY</v>
      </c>
      <c r="AC25" s="37">
        <f t="shared" si="4"/>
        <v>1</v>
      </c>
      <c r="AD25" s="37">
        <f t="shared" si="5"/>
        <v>1</v>
      </c>
      <c r="AE25" s="37" t="str">
        <f t="shared" si="6"/>
        <v>CHECK</v>
      </c>
      <c r="AF25" s="37" t="str">
        <f t="shared" si="7"/>
        <v>SRSA</v>
      </c>
      <c r="AG25" s="37">
        <f t="shared" si="8"/>
        <v>0</v>
      </c>
      <c r="AH25" s="37">
        <f t="shared" si="9"/>
        <v>0</v>
      </c>
      <c r="AI25" s="28">
        <f t="shared" si="10"/>
        <v>0</v>
      </c>
      <c r="AJ25" s="28">
        <f t="shared" si="11"/>
        <v>0</v>
      </c>
      <c r="AK25" s="28">
        <f t="shared" si="12"/>
        <v>0</v>
      </c>
    </row>
    <row r="26" spans="1:37" s="28" customFormat="1" ht="12.75">
      <c r="A26" s="27">
        <v>513050</v>
      </c>
      <c r="B26" s="26">
        <v>1404000</v>
      </c>
      <c r="C26" s="26" t="s">
        <v>557</v>
      </c>
      <c r="D26" s="28" t="s">
        <v>556</v>
      </c>
      <c r="E26" s="28" t="s">
        <v>557</v>
      </c>
      <c r="F26" s="28">
        <v>71861</v>
      </c>
      <c r="G26" s="28">
        <v>9496</v>
      </c>
      <c r="H26" s="28">
        <v>8706942251</v>
      </c>
      <c r="I26" s="29">
        <v>7</v>
      </c>
      <c r="J26" s="29" t="s">
        <v>1</v>
      </c>
      <c r="K26" s="30" t="s">
        <v>700</v>
      </c>
      <c r="L26" s="42">
        <v>308.95</v>
      </c>
      <c r="M26" s="30" t="s">
        <v>700</v>
      </c>
      <c r="N26" s="31" t="s">
        <v>701</v>
      </c>
      <c r="O26" s="31"/>
      <c r="P26" s="32">
        <v>51.95729537366548</v>
      </c>
      <c r="Q26" s="29" t="str">
        <f>IF(P26&lt;20,"NO","YES")</f>
        <v>YES</v>
      </c>
      <c r="R26" s="29" t="s">
        <v>1</v>
      </c>
      <c r="S26" s="31" t="s">
        <v>702</v>
      </c>
      <c r="T26" s="33">
        <v>2338</v>
      </c>
      <c r="U26" s="34">
        <v>1489.211262</v>
      </c>
      <c r="V26" s="35">
        <v>2007.2635779</v>
      </c>
      <c r="W26" s="36">
        <v>18822</v>
      </c>
      <c r="X26" s="36">
        <f t="shared" si="14"/>
        <v>24656.474839900002</v>
      </c>
      <c r="Y26" s="37">
        <f t="shared" si="0"/>
        <v>1</v>
      </c>
      <c r="Z26" s="37">
        <f t="shared" si="1"/>
        <v>1</v>
      </c>
      <c r="AA26" s="37" t="str">
        <f t="shared" si="2"/>
        <v>ELIGIBLE</v>
      </c>
      <c r="AB26" s="37" t="str">
        <f t="shared" si="3"/>
        <v>OKAY</v>
      </c>
      <c r="AC26" s="37">
        <f t="shared" si="4"/>
        <v>1</v>
      </c>
      <c r="AD26" s="37">
        <f t="shared" si="5"/>
        <v>1</v>
      </c>
      <c r="AE26" s="37" t="str">
        <f t="shared" si="6"/>
        <v>CHECK</v>
      </c>
      <c r="AF26" s="37" t="str">
        <f t="shared" si="7"/>
        <v>SRSA</v>
      </c>
      <c r="AG26" s="37">
        <f t="shared" si="8"/>
        <v>0</v>
      </c>
      <c r="AH26" s="37">
        <f t="shared" si="9"/>
        <v>0</v>
      </c>
      <c r="AI26" s="28">
        <f t="shared" si="10"/>
        <v>0</v>
      </c>
      <c r="AJ26" s="28">
        <f t="shared" si="11"/>
        <v>0</v>
      </c>
      <c r="AK26" s="28">
        <f t="shared" si="12"/>
        <v>0</v>
      </c>
    </row>
    <row r="27" spans="1:37" s="28" customFormat="1" ht="12.75">
      <c r="A27" s="27">
        <v>513650</v>
      </c>
      <c r="B27" s="26">
        <v>1406000</v>
      </c>
      <c r="C27" s="26" t="s">
        <v>574</v>
      </c>
      <c r="D27" s="28" t="s">
        <v>183</v>
      </c>
      <c r="E27" s="28" t="s">
        <v>574</v>
      </c>
      <c r="F27" s="28">
        <v>71770</v>
      </c>
      <c r="G27" s="28">
        <v>367</v>
      </c>
      <c r="H27" s="28">
        <v>8706935731</v>
      </c>
      <c r="I27" s="29">
        <v>7</v>
      </c>
      <c r="J27" s="29" t="s">
        <v>1</v>
      </c>
      <c r="K27" s="30" t="s">
        <v>700</v>
      </c>
      <c r="L27" s="42">
        <v>393.43</v>
      </c>
      <c r="M27" s="30" t="s">
        <v>700</v>
      </c>
      <c r="N27" s="31" t="s">
        <v>701</v>
      </c>
      <c r="O27" s="31"/>
      <c r="P27" s="32">
        <v>35.86337760910816</v>
      </c>
      <c r="Q27" s="29" t="str">
        <f t="shared" si="13"/>
        <v>YES</v>
      </c>
      <c r="R27" s="29" t="s">
        <v>1</v>
      </c>
      <c r="S27" s="31" t="s">
        <v>702</v>
      </c>
      <c r="T27" s="33">
        <v>4256</v>
      </c>
      <c r="U27" s="34">
        <v>1887.541326</v>
      </c>
      <c r="V27" s="35">
        <v>3280.1608267</v>
      </c>
      <c r="W27" s="36">
        <v>24305</v>
      </c>
      <c r="X27" s="36">
        <f t="shared" si="14"/>
        <v>33728.7021527</v>
      </c>
      <c r="Y27" s="37">
        <f t="shared" si="0"/>
        <v>1</v>
      </c>
      <c r="Z27" s="37">
        <f t="shared" si="1"/>
        <v>1</v>
      </c>
      <c r="AA27" s="37" t="str">
        <f t="shared" si="2"/>
        <v>ELIGIBLE</v>
      </c>
      <c r="AB27" s="37" t="str">
        <f t="shared" si="3"/>
        <v>OKAY</v>
      </c>
      <c r="AC27" s="37">
        <f t="shared" si="4"/>
        <v>1</v>
      </c>
      <c r="AD27" s="37">
        <f t="shared" si="5"/>
        <v>1</v>
      </c>
      <c r="AE27" s="37" t="str">
        <f t="shared" si="6"/>
        <v>CHECK</v>
      </c>
      <c r="AF27" s="37" t="str">
        <f t="shared" si="7"/>
        <v>SRSA</v>
      </c>
      <c r="AG27" s="37">
        <f t="shared" si="8"/>
        <v>0</v>
      </c>
      <c r="AH27" s="37">
        <f t="shared" si="9"/>
        <v>0</v>
      </c>
      <c r="AI27" s="28">
        <f t="shared" si="10"/>
        <v>0</v>
      </c>
      <c r="AJ27" s="28">
        <f t="shared" si="11"/>
        <v>0</v>
      </c>
      <c r="AK27" s="28">
        <f t="shared" si="12"/>
        <v>0</v>
      </c>
    </row>
    <row r="28" spans="1:37" s="28" customFormat="1" ht="12.75">
      <c r="A28" s="27">
        <v>513710</v>
      </c>
      <c r="B28" s="26">
        <v>1407000</v>
      </c>
      <c r="C28" s="26" t="s">
        <v>681</v>
      </c>
      <c r="D28" s="28" t="s">
        <v>577</v>
      </c>
      <c r="E28" s="28" t="s">
        <v>73</v>
      </c>
      <c r="F28" s="28">
        <v>71753</v>
      </c>
      <c r="G28" s="28">
        <v>9194</v>
      </c>
      <c r="H28" s="28">
        <v>8702345654</v>
      </c>
      <c r="I28" s="29">
        <v>7</v>
      </c>
      <c r="J28" s="29" t="s">
        <v>1</v>
      </c>
      <c r="K28" s="30" t="s">
        <v>700</v>
      </c>
      <c r="L28" s="42">
        <v>211.92</v>
      </c>
      <c r="M28" s="30" t="s">
        <v>700</v>
      </c>
      <c r="N28" s="31" t="s">
        <v>701</v>
      </c>
      <c r="O28" s="31"/>
      <c r="P28" s="32">
        <v>58.895705521472394</v>
      </c>
      <c r="Q28" s="29" t="str">
        <f t="shared" si="13"/>
        <v>YES</v>
      </c>
      <c r="R28" s="29" t="s">
        <v>1</v>
      </c>
      <c r="S28" s="31" t="s">
        <v>702</v>
      </c>
      <c r="T28" s="33">
        <v>2097</v>
      </c>
      <c r="U28" s="34">
        <v>959.613336</v>
      </c>
      <c r="V28" s="35">
        <v>1667.4342812</v>
      </c>
      <c r="W28" s="36">
        <v>12347</v>
      </c>
      <c r="X28" s="36">
        <f t="shared" si="14"/>
        <v>17071.047617199998</v>
      </c>
      <c r="Y28" s="37">
        <f t="shared" si="0"/>
        <v>1</v>
      </c>
      <c r="Z28" s="37">
        <f t="shared" si="1"/>
        <v>1</v>
      </c>
      <c r="AA28" s="37" t="str">
        <f t="shared" si="2"/>
        <v>ELIGIBLE</v>
      </c>
      <c r="AB28" s="37" t="str">
        <f t="shared" si="3"/>
        <v>OKAY</v>
      </c>
      <c r="AC28" s="37">
        <f t="shared" si="4"/>
        <v>1</v>
      </c>
      <c r="AD28" s="37">
        <f t="shared" si="5"/>
        <v>1</v>
      </c>
      <c r="AE28" s="37" t="str">
        <f t="shared" si="6"/>
        <v>CHECK</v>
      </c>
      <c r="AF28" s="37" t="str">
        <f t="shared" si="7"/>
        <v>SRSA</v>
      </c>
      <c r="AG28" s="37">
        <f t="shared" si="8"/>
        <v>0</v>
      </c>
      <c r="AH28" s="37">
        <f t="shared" si="9"/>
        <v>0</v>
      </c>
      <c r="AI28" s="28">
        <f t="shared" si="10"/>
        <v>0</v>
      </c>
      <c r="AJ28" s="28">
        <f t="shared" si="11"/>
        <v>0</v>
      </c>
      <c r="AK28" s="28">
        <f t="shared" si="12"/>
        <v>0</v>
      </c>
    </row>
    <row r="29" spans="1:37" s="28" customFormat="1" ht="12.75">
      <c r="A29" s="27">
        <v>510410</v>
      </c>
      <c r="B29" s="26">
        <v>1503000</v>
      </c>
      <c r="C29" s="26" t="s">
        <v>660</v>
      </c>
      <c r="D29" s="28" t="s">
        <v>446</v>
      </c>
      <c r="E29" s="28" t="s">
        <v>447</v>
      </c>
      <c r="F29" s="28">
        <v>72027</v>
      </c>
      <c r="G29" s="28">
        <v>8401</v>
      </c>
      <c r="H29" s="28">
        <v>5018932925</v>
      </c>
      <c r="I29" s="29">
        <v>7</v>
      </c>
      <c r="J29" s="29" t="s">
        <v>1</v>
      </c>
      <c r="K29" s="30" t="s">
        <v>700</v>
      </c>
      <c r="L29" s="42">
        <v>408.74</v>
      </c>
      <c r="M29" s="30" t="s">
        <v>700</v>
      </c>
      <c r="N29" s="31" t="s">
        <v>701</v>
      </c>
      <c r="O29" s="31"/>
      <c r="P29" s="32">
        <v>25.485436893203882</v>
      </c>
      <c r="Q29" s="29" t="str">
        <f t="shared" si="13"/>
        <v>YES</v>
      </c>
      <c r="R29" s="29" t="s">
        <v>1</v>
      </c>
      <c r="S29" s="31" t="s">
        <v>702</v>
      </c>
      <c r="T29" s="33">
        <v>3062</v>
      </c>
      <c r="U29" s="34">
        <v>1987.123842</v>
      </c>
      <c r="V29" s="35">
        <v>2678.3851389</v>
      </c>
      <c r="W29" s="36">
        <v>14913</v>
      </c>
      <c r="X29" s="36">
        <f t="shared" si="14"/>
        <v>22640.5089809</v>
      </c>
      <c r="Y29" s="37">
        <f t="shared" si="0"/>
        <v>1</v>
      </c>
      <c r="Z29" s="37">
        <f t="shared" si="1"/>
        <v>1</v>
      </c>
      <c r="AA29" s="37" t="str">
        <f t="shared" si="2"/>
        <v>ELIGIBLE</v>
      </c>
      <c r="AB29" s="37" t="str">
        <f t="shared" si="3"/>
        <v>OKAY</v>
      </c>
      <c r="AC29" s="37">
        <f t="shared" si="4"/>
        <v>1</v>
      </c>
      <c r="AD29" s="37">
        <f t="shared" si="5"/>
        <v>1</v>
      </c>
      <c r="AE29" s="37" t="str">
        <f t="shared" si="6"/>
        <v>CHECK</v>
      </c>
      <c r="AF29" s="37" t="str">
        <f t="shared" si="7"/>
        <v>SRSA</v>
      </c>
      <c r="AG29" s="37">
        <f t="shared" si="8"/>
        <v>0</v>
      </c>
      <c r="AH29" s="37">
        <f t="shared" si="9"/>
        <v>0</v>
      </c>
      <c r="AI29" s="28">
        <f t="shared" si="10"/>
        <v>0</v>
      </c>
      <c r="AJ29" s="28">
        <f t="shared" si="11"/>
        <v>0</v>
      </c>
      <c r="AK29" s="28">
        <f t="shared" si="12"/>
        <v>0</v>
      </c>
    </row>
    <row r="30" spans="1:37" s="28" customFormat="1" ht="12.75">
      <c r="A30" s="27">
        <v>514370</v>
      </c>
      <c r="B30" s="26">
        <v>1505000</v>
      </c>
      <c r="C30" s="26" t="s">
        <v>684</v>
      </c>
      <c r="D30" s="28" t="s">
        <v>599</v>
      </c>
      <c r="E30" s="28" t="s">
        <v>600</v>
      </c>
      <c r="F30" s="28">
        <v>72063</v>
      </c>
      <c r="G30" s="28">
        <v>8929</v>
      </c>
      <c r="H30" s="28">
        <v>5013540211</v>
      </c>
      <c r="I30" s="29">
        <v>7</v>
      </c>
      <c r="J30" s="29" t="s">
        <v>1</v>
      </c>
      <c r="K30" s="30" t="s">
        <v>700</v>
      </c>
      <c r="L30" s="42">
        <v>473.72</v>
      </c>
      <c r="M30" s="30" t="s">
        <v>700</v>
      </c>
      <c r="N30" s="31" t="s">
        <v>701</v>
      </c>
      <c r="O30" s="31"/>
      <c r="P30" s="32">
        <v>18.94273127753304</v>
      </c>
      <c r="Q30" s="29" t="str">
        <f t="shared" si="13"/>
        <v>NO</v>
      </c>
      <c r="R30" s="29" t="s">
        <v>1</v>
      </c>
      <c r="S30" s="31" t="s">
        <v>702</v>
      </c>
      <c r="T30" s="33">
        <v>3525</v>
      </c>
      <c r="U30" s="34">
        <v>2313.030258</v>
      </c>
      <c r="V30" s="35">
        <v>3117.6647061</v>
      </c>
      <c r="W30" s="36">
        <v>13245</v>
      </c>
      <c r="X30" s="36">
        <f t="shared" si="14"/>
        <v>22200.6949641</v>
      </c>
      <c r="Y30" s="37">
        <f t="shared" si="0"/>
        <v>1</v>
      </c>
      <c r="Z30" s="37">
        <f t="shared" si="1"/>
        <v>1</v>
      </c>
      <c r="AA30" s="37" t="str">
        <f t="shared" si="2"/>
        <v>ELIGIBLE</v>
      </c>
      <c r="AB30" s="37" t="str">
        <f t="shared" si="3"/>
        <v>OKAY</v>
      </c>
      <c r="AC30" s="37">
        <f t="shared" si="4"/>
        <v>0</v>
      </c>
      <c r="AD30" s="37">
        <f t="shared" si="5"/>
        <v>1</v>
      </c>
      <c r="AE30" s="37">
        <f t="shared" si="6"/>
        <v>0</v>
      </c>
      <c r="AF30" s="37">
        <f t="shared" si="7"/>
        <v>0</v>
      </c>
      <c r="AG30" s="37">
        <f t="shared" si="8"/>
        <v>0</v>
      </c>
      <c r="AH30" s="37">
        <f t="shared" si="9"/>
        <v>0</v>
      </c>
      <c r="AI30" s="28">
        <f t="shared" si="10"/>
        <v>0</v>
      </c>
      <c r="AJ30" s="28">
        <f t="shared" si="11"/>
        <v>0</v>
      </c>
      <c r="AK30" s="28">
        <f t="shared" si="12"/>
        <v>0</v>
      </c>
    </row>
    <row r="31" spans="1:37" s="28" customFormat="1" ht="12.75">
      <c r="A31" s="27">
        <v>510290</v>
      </c>
      <c r="B31" s="26">
        <v>1704000</v>
      </c>
      <c r="C31" s="26" t="s">
        <v>441</v>
      </c>
      <c r="D31" s="28" t="s">
        <v>440</v>
      </c>
      <c r="E31" s="28" t="s">
        <v>441</v>
      </c>
      <c r="F31" s="28">
        <v>72947</v>
      </c>
      <c r="G31" s="28">
        <v>483</v>
      </c>
      <c r="H31" s="28">
        <v>5019971701</v>
      </c>
      <c r="I31" s="29">
        <v>8</v>
      </c>
      <c r="J31" s="29" t="s">
        <v>1</v>
      </c>
      <c r="K31" s="30" t="s">
        <v>700</v>
      </c>
      <c r="L31" s="42">
        <v>360.82</v>
      </c>
      <c r="M31" s="30" t="s">
        <v>700</v>
      </c>
      <c r="N31" s="31" t="s">
        <v>701</v>
      </c>
      <c r="O31" s="31"/>
      <c r="P31" s="32">
        <v>14.699792960662524</v>
      </c>
      <c r="Q31" s="29" t="str">
        <f t="shared" si="13"/>
        <v>NO</v>
      </c>
      <c r="R31" s="29" t="s">
        <v>1</v>
      </c>
      <c r="S31" s="31" t="s">
        <v>702</v>
      </c>
      <c r="T31" s="33">
        <v>3107</v>
      </c>
      <c r="U31" s="34">
        <v>1892.067804</v>
      </c>
      <c r="V31" s="35">
        <v>3288.2619317999997</v>
      </c>
      <c r="W31" s="36">
        <v>10909</v>
      </c>
      <c r="X31" s="36">
        <f t="shared" si="14"/>
        <v>19196.329735799998</v>
      </c>
      <c r="Y31" s="37">
        <f t="shared" si="0"/>
        <v>1</v>
      </c>
      <c r="Z31" s="37">
        <f t="shared" si="1"/>
        <v>1</v>
      </c>
      <c r="AA31" s="37" t="str">
        <f t="shared" si="2"/>
        <v>ELIGIBLE</v>
      </c>
      <c r="AB31" s="37" t="str">
        <f t="shared" si="3"/>
        <v>OKAY</v>
      </c>
      <c r="AC31" s="37">
        <f t="shared" si="4"/>
        <v>0</v>
      </c>
      <c r="AD31" s="37">
        <f t="shared" si="5"/>
        <v>1</v>
      </c>
      <c r="AE31" s="37">
        <f t="shared" si="6"/>
        <v>0</v>
      </c>
      <c r="AF31" s="37">
        <f t="shared" si="7"/>
        <v>0</v>
      </c>
      <c r="AG31" s="37">
        <f t="shared" si="8"/>
        <v>0</v>
      </c>
      <c r="AH31" s="37">
        <f t="shared" si="9"/>
        <v>0</v>
      </c>
      <c r="AI31" s="28">
        <f t="shared" si="10"/>
        <v>0</v>
      </c>
      <c r="AJ31" s="28">
        <f t="shared" si="11"/>
        <v>0</v>
      </c>
      <c r="AK31" s="28">
        <f t="shared" si="12"/>
        <v>0</v>
      </c>
    </row>
    <row r="32" spans="1:37" s="28" customFormat="1" ht="12.75">
      <c r="A32" s="27">
        <v>504770</v>
      </c>
      <c r="B32" s="26">
        <v>1801000</v>
      </c>
      <c r="C32" s="26" t="s">
        <v>201</v>
      </c>
      <c r="D32" s="28" t="s">
        <v>200</v>
      </c>
      <c r="E32" s="28" t="s">
        <v>201</v>
      </c>
      <c r="F32" s="28">
        <v>72327</v>
      </c>
      <c r="G32" s="28">
        <v>47</v>
      </c>
      <c r="H32" s="28">
        <v>5018235577</v>
      </c>
      <c r="I32" s="29">
        <v>8</v>
      </c>
      <c r="J32" s="29" t="s">
        <v>1</v>
      </c>
      <c r="K32" s="30" t="s">
        <v>700</v>
      </c>
      <c r="L32" s="42">
        <v>245.82</v>
      </c>
      <c r="M32" s="30" t="s">
        <v>700</v>
      </c>
      <c r="N32" s="31" t="s">
        <v>701</v>
      </c>
      <c r="O32" s="31"/>
      <c r="P32" s="32">
        <v>45.84450402144772</v>
      </c>
      <c r="Q32" s="29" t="str">
        <f t="shared" si="13"/>
        <v>YES</v>
      </c>
      <c r="R32" s="29" t="s">
        <v>1</v>
      </c>
      <c r="S32" s="31" t="s">
        <v>702</v>
      </c>
      <c r="T32" s="33">
        <v>2849</v>
      </c>
      <c r="U32" s="34">
        <v>1303.625664</v>
      </c>
      <c r="V32" s="35">
        <v>2265.1182688</v>
      </c>
      <c r="W32" s="36">
        <v>40806</v>
      </c>
      <c r="X32" s="36">
        <f t="shared" si="14"/>
        <v>47223.743932800004</v>
      </c>
      <c r="Y32" s="37">
        <f t="shared" si="0"/>
        <v>1</v>
      </c>
      <c r="Z32" s="37">
        <f t="shared" si="1"/>
        <v>1</v>
      </c>
      <c r="AA32" s="37" t="str">
        <f t="shared" si="2"/>
        <v>ELIGIBLE</v>
      </c>
      <c r="AB32" s="37" t="str">
        <f t="shared" si="3"/>
        <v>OKAY</v>
      </c>
      <c r="AC32" s="37">
        <f t="shared" si="4"/>
        <v>1</v>
      </c>
      <c r="AD32" s="37">
        <f t="shared" si="5"/>
        <v>1</v>
      </c>
      <c r="AE32" s="37" t="str">
        <f t="shared" si="6"/>
        <v>CHECK</v>
      </c>
      <c r="AF32" s="37" t="str">
        <f t="shared" si="7"/>
        <v>SRSA</v>
      </c>
      <c r="AG32" s="37">
        <f t="shared" si="8"/>
        <v>0</v>
      </c>
      <c r="AH32" s="37">
        <f t="shared" si="9"/>
        <v>0</v>
      </c>
      <c r="AI32" s="28">
        <f t="shared" si="10"/>
        <v>0</v>
      </c>
      <c r="AJ32" s="28">
        <f t="shared" si="11"/>
        <v>0</v>
      </c>
      <c r="AK32" s="28">
        <f t="shared" si="12"/>
        <v>0</v>
      </c>
    </row>
    <row r="33" spans="1:37" s="28" customFormat="1" ht="12.75">
      <c r="A33" s="27">
        <v>513260</v>
      </c>
      <c r="B33" s="26">
        <v>1805000</v>
      </c>
      <c r="C33" s="26" t="s">
        <v>562</v>
      </c>
      <c r="D33" s="28" t="s">
        <v>330</v>
      </c>
      <c r="E33" s="28" t="s">
        <v>562</v>
      </c>
      <c r="F33" s="28">
        <v>72384</v>
      </c>
      <c r="G33" s="28">
        <v>369</v>
      </c>
      <c r="H33" s="28">
        <v>8703432533</v>
      </c>
      <c r="I33" s="29">
        <v>8</v>
      </c>
      <c r="J33" s="29" t="s">
        <v>1</v>
      </c>
      <c r="K33" s="30" t="s">
        <v>700</v>
      </c>
      <c r="L33" s="42">
        <v>390.09</v>
      </c>
      <c r="M33" s="30" t="s">
        <v>700</v>
      </c>
      <c r="N33" s="31" t="s">
        <v>701</v>
      </c>
      <c r="O33" s="31"/>
      <c r="P33" s="32">
        <v>34.76635514018692</v>
      </c>
      <c r="Q33" s="29" t="str">
        <f t="shared" si="13"/>
        <v>YES</v>
      </c>
      <c r="R33" s="29" t="s">
        <v>1</v>
      </c>
      <c r="S33" s="31" t="s">
        <v>702</v>
      </c>
      <c r="T33" s="33">
        <v>4154</v>
      </c>
      <c r="U33" s="34">
        <v>1860.382458</v>
      </c>
      <c r="V33" s="35">
        <v>3232.5541961</v>
      </c>
      <c r="W33" s="36">
        <v>23924</v>
      </c>
      <c r="X33" s="36">
        <f t="shared" si="14"/>
        <v>33170.9366541</v>
      </c>
      <c r="Y33" s="37">
        <f t="shared" si="0"/>
        <v>1</v>
      </c>
      <c r="Z33" s="37">
        <f t="shared" si="1"/>
        <v>1</v>
      </c>
      <c r="AA33" s="37" t="str">
        <f t="shared" si="2"/>
        <v>ELIGIBLE</v>
      </c>
      <c r="AB33" s="37" t="str">
        <f t="shared" si="3"/>
        <v>OKAY</v>
      </c>
      <c r="AC33" s="37">
        <f t="shared" si="4"/>
        <v>1</v>
      </c>
      <c r="AD33" s="37">
        <f t="shared" si="5"/>
        <v>1</v>
      </c>
      <c r="AE33" s="37" t="str">
        <f t="shared" si="6"/>
        <v>CHECK</v>
      </c>
      <c r="AF33" s="37" t="str">
        <f t="shared" si="7"/>
        <v>SRSA</v>
      </c>
      <c r="AG33" s="37">
        <f t="shared" si="8"/>
        <v>0</v>
      </c>
      <c r="AH33" s="37">
        <f t="shared" si="9"/>
        <v>0</v>
      </c>
      <c r="AI33" s="28">
        <f t="shared" si="10"/>
        <v>0</v>
      </c>
      <c r="AJ33" s="28">
        <f t="shared" si="11"/>
        <v>0</v>
      </c>
      <c r="AK33" s="28">
        <f t="shared" si="12"/>
        <v>0</v>
      </c>
    </row>
    <row r="34" spans="1:37" s="28" customFormat="1" ht="12.75">
      <c r="A34" s="27">
        <v>511250</v>
      </c>
      <c r="B34" s="26">
        <v>1903000</v>
      </c>
      <c r="C34" s="26" t="s">
        <v>478</v>
      </c>
      <c r="D34" s="28" t="s">
        <v>477</v>
      </c>
      <c r="E34" s="28" t="s">
        <v>478</v>
      </c>
      <c r="F34" s="28">
        <v>72373</v>
      </c>
      <c r="G34" s="28">
        <v>861</v>
      </c>
      <c r="H34" s="28">
        <v>8707552742</v>
      </c>
      <c r="I34" s="29">
        <v>7</v>
      </c>
      <c r="J34" s="29" t="s">
        <v>1</v>
      </c>
      <c r="K34" s="30" t="s">
        <v>700</v>
      </c>
      <c r="L34" s="42">
        <v>391.81</v>
      </c>
      <c r="M34" s="30" t="s">
        <v>700</v>
      </c>
      <c r="N34" s="31" t="s">
        <v>701</v>
      </c>
      <c r="O34" s="31"/>
      <c r="P34" s="32">
        <v>48.18481848184818</v>
      </c>
      <c r="Q34" s="29" t="str">
        <f t="shared" si="13"/>
        <v>YES</v>
      </c>
      <c r="R34" s="29" t="s">
        <v>1</v>
      </c>
      <c r="S34" s="31" t="s">
        <v>702</v>
      </c>
      <c r="T34" s="33">
        <v>4441</v>
      </c>
      <c r="U34" s="34">
        <v>1959.964974</v>
      </c>
      <c r="V34" s="35">
        <v>3405.7785083</v>
      </c>
      <c r="W34" s="36">
        <v>36113</v>
      </c>
      <c r="X34" s="36">
        <f t="shared" si="14"/>
        <v>45919.7434823</v>
      </c>
      <c r="Y34" s="37">
        <f t="shared" si="0"/>
        <v>1</v>
      </c>
      <c r="Z34" s="37">
        <f t="shared" si="1"/>
        <v>1</v>
      </c>
      <c r="AA34" s="37" t="str">
        <f t="shared" si="2"/>
        <v>ELIGIBLE</v>
      </c>
      <c r="AB34" s="37" t="str">
        <f t="shared" si="3"/>
        <v>OKAY</v>
      </c>
      <c r="AC34" s="37">
        <f t="shared" si="4"/>
        <v>1</v>
      </c>
      <c r="AD34" s="37">
        <f t="shared" si="5"/>
        <v>1</v>
      </c>
      <c r="AE34" s="37" t="str">
        <f t="shared" si="6"/>
        <v>CHECK</v>
      </c>
      <c r="AF34" s="37" t="str">
        <f t="shared" si="7"/>
        <v>SRSA</v>
      </c>
      <c r="AG34" s="37">
        <f t="shared" si="8"/>
        <v>0</v>
      </c>
      <c r="AH34" s="37">
        <f t="shared" si="9"/>
        <v>0</v>
      </c>
      <c r="AI34" s="28">
        <f t="shared" si="10"/>
        <v>0</v>
      </c>
      <c r="AJ34" s="28">
        <f t="shared" si="11"/>
        <v>0</v>
      </c>
      <c r="AK34" s="28">
        <f t="shared" si="12"/>
        <v>0</v>
      </c>
    </row>
    <row r="35" spans="1:37" s="28" customFormat="1" ht="12.75">
      <c r="A35" s="27">
        <v>503990</v>
      </c>
      <c r="B35" s="26">
        <v>2001000</v>
      </c>
      <c r="C35" s="26" t="s">
        <v>169</v>
      </c>
      <c r="D35" s="28" t="s">
        <v>168</v>
      </c>
      <c r="E35" s="28" t="s">
        <v>169</v>
      </c>
      <c r="F35" s="28">
        <v>71725</v>
      </c>
      <c r="G35" s="28">
        <v>16</v>
      </c>
      <c r="H35" s="28">
        <v>8702542231</v>
      </c>
      <c r="I35" s="29">
        <v>7</v>
      </c>
      <c r="J35" s="29" t="s">
        <v>1</v>
      </c>
      <c r="K35" s="30" t="s">
        <v>700</v>
      </c>
      <c r="L35" s="42">
        <v>124.87</v>
      </c>
      <c r="M35" s="30" t="s">
        <v>700</v>
      </c>
      <c r="N35" s="31" t="s">
        <v>701</v>
      </c>
      <c r="O35" s="31"/>
      <c r="P35" s="32">
        <v>28.915662650602407</v>
      </c>
      <c r="Q35" s="29" t="str">
        <f t="shared" si="13"/>
        <v>YES</v>
      </c>
      <c r="R35" s="29" t="s">
        <v>1</v>
      </c>
      <c r="S35" s="31" t="s">
        <v>702</v>
      </c>
      <c r="T35" s="33">
        <v>1059</v>
      </c>
      <c r="U35" s="34">
        <v>529.597926</v>
      </c>
      <c r="V35" s="35">
        <v>920.8292967</v>
      </c>
      <c r="W35" s="36">
        <v>6248</v>
      </c>
      <c r="X35" s="36">
        <f t="shared" si="14"/>
        <v>8757.4272227</v>
      </c>
      <c r="Y35" s="37">
        <f t="shared" si="0"/>
        <v>1</v>
      </c>
      <c r="Z35" s="37">
        <f t="shared" si="1"/>
        <v>1</v>
      </c>
      <c r="AA35" s="37" t="str">
        <f t="shared" si="2"/>
        <v>ELIGIBLE</v>
      </c>
      <c r="AB35" s="37" t="str">
        <f t="shared" si="3"/>
        <v>OKAY</v>
      </c>
      <c r="AC35" s="37">
        <f t="shared" si="4"/>
        <v>1</v>
      </c>
      <c r="AD35" s="37">
        <f t="shared" si="5"/>
        <v>1</v>
      </c>
      <c r="AE35" s="37" t="str">
        <f t="shared" si="6"/>
        <v>CHECK</v>
      </c>
      <c r="AF35" s="37" t="str">
        <f t="shared" si="7"/>
        <v>SRSA</v>
      </c>
      <c r="AG35" s="37">
        <f t="shared" si="8"/>
        <v>0</v>
      </c>
      <c r="AH35" s="37">
        <f t="shared" si="9"/>
        <v>0</v>
      </c>
      <c r="AI35" s="28">
        <f t="shared" si="10"/>
        <v>0</v>
      </c>
      <c r="AJ35" s="28">
        <f t="shared" si="11"/>
        <v>0</v>
      </c>
      <c r="AK35" s="28">
        <f t="shared" si="12"/>
        <v>0</v>
      </c>
    </row>
    <row r="36" spans="1:37" s="28" customFormat="1" ht="12.75">
      <c r="A36" s="27">
        <v>512600</v>
      </c>
      <c r="B36" s="26">
        <v>2003000</v>
      </c>
      <c r="C36" s="26" t="s">
        <v>537</v>
      </c>
      <c r="D36" s="28" t="s">
        <v>536</v>
      </c>
      <c r="E36" s="28" t="s">
        <v>537</v>
      </c>
      <c r="F36" s="28">
        <v>71763</v>
      </c>
      <c r="G36" s="28">
        <v>37</v>
      </c>
      <c r="H36" s="28">
        <v>8706782243</v>
      </c>
      <c r="I36" s="29">
        <v>7</v>
      </c>
      <c r="J36" s="29" t="s">
        <v>1</v>
      </c>
      <c r="K36" s="30" t="s">
        <v>700</v>
      </c>
      <c r="L36" s="42">
        <v>264.36</v>
      </c>
      <c r="M36" s="30" t="s">
        <v>700</v>
      </c>
      <c r="N36" s="31" t="s">
        <v>701</v>
      </c>
      <c r="O36" s="31"/>
      <c r="P36" s="32">
        <v>27.480916030534353</v>
      </c>
      <c r="Q36" s="29" t="str">
        <f t="shared" si="13"/>
        <v>YES</v>
      </c>
      <c r="R36" s="29" t="s">
        <v>1</v>
      </c>
      <c r="S36" s="31" t="s">
        <v>702</v>
      </c>
      <c r="T36" s="33">
        <v>2179</v>
      </c>
      <c r="U36" s="34">
        <v>1231.202016</v>
      </c>
      <c r="V36" s="35">
        <v>2139.5005872</v>
      </c>
      <c r="W36" s="36">
        <v>14118</v>
      </c>
      <c r="X36" s="36">
        <f t="shared" si="14"/>
        <v>19667.7026032</v>
      </c>
      <c r="Y36" s="37">
        <f t="shared" si="0"/>
        <v>1</v>
      </c>
      <c r="Z36" s="37">
        <f t="shared" si="1"/>
        <v>1</v>
      </c>
      <c r="AA36" s="37" t="str">
        <f t="shared" si="2"/>
        <v>ELIGIBLE</v>
      </c>
      <c r="AB36" s="37" t="str">
        <f t="shared" si="3"/>
        <v>OKAY</v>
      </c>
      <c r="AC36" s="37">
        <f t="shared" si="4"/>
        <v>1</v>
      </c>
      <c r="AD36" s="37">
        <f t="shared" si="5"/>
        <v>1</v>
      </c>
      <c r="AE36" s="37" t="str">
        <f t="shared" si="6"/>
        <v>CHECK</v>
      </c>
      <c r="AF36" s="37" t="str">
        <f t="shared" si="7"/>
        <v>SRSA</v>
      </c>
      <c r="AG36" s="37">
        <f t="shared" si="8"/>
        <v>0</v>
      </c>
      <c r="AH36" s="37">
        <f t="shared" si="9"/>
        <v>0</v>
      </c>
      <c r="AI36" s="28">
        <f t="shared" si="10"/>
        <v>0</v>
      </c>
      <c r="AJ36" s="28">
        <f t="shared" si="11"/>
        <v>0</v>
      </c>
      <c r="AK36" s="28">
        <f t="shared" si="12"/>
        <v>0</v>
      </c>
    </row>
    <row r="37" spans="1:37" s="28" customFormat="1" ht="12.75">
      <c r="A37" s="27">
        <v>502460</v>
      </c>
      <c r="B37" s="26">
        <v>2101000</v>
      </c>
      <c r="C37" s="26" t="s">
        <v>101</v>
      </c>
      <c r="D37" s="28" t="s">
        <v>100</v>
      </c>
      <c r="E37" s="28" t="s">
        <v>101</v>
      </c>
      <c r="F37" s="28">
        <v>71630</v>
      </c>
      <c r="G37" s="28">
        <v>248</v>
      </c>
      <c r="H37" s="28">
        <v>8708772491</v>
      </c>
      <c r="I37" s="29">
        <v>7</v>
      </c>
      <c r="J37" s="29" t="s">
        <v>1</v>
      </c>
      <c r="K37" s="30" t="s">
        <v>700</v>
      </c>
      <c r="L37" s="42">
        <v>110.5</v>
      </c>
      <c r="M37" s="30" t="s">
        <v>700</v>
      </c>
      <c r="N37" s="31" t="s">
        <v>701</v>
      </c>
      <c r="O37" s="31"/>
      <c r="P37" s="32">
        <v>37.69230769230769</v>
      </c>
      <c r="Q37" s="29" t="str">
        <f t="shared" si="13"/>
        <v>YES</v>
      </c>
      <c r="R37" s="29" t="s">
        <v>1</v>
      </c>
      <c r="S37" s="31" t="s">
        <v>702</v>
      </c>
      <c r="T37" s="33">
        <v>1272</v>
      </c>
      <c r="U37" s="34">
        <v>602.021574</v>
      </c>
      <c r="V37" s="35">
        <v>1062.6491885</v>
      </c>
      <c r="W37" s="36">
        <v>6485</v>
      </c>
      <c r="X37" s="36">
        <f t="shared" si="14"/>
        <v>9421.6707625</v>
      </c>
      <c r="Y37" s="37">
        <f t="shared" si="0"/>
        <v>1</v>
      </c>
      <c r="Z37" s="37">
        <f t="shared" si="1"/>
        <v>1</v>
      </c>
      <c r="AA37" s="37" t="str">
        <f t="shared" si="2"/>
        <v>ELIGIBLE</v>
      </c>
      <c r="AB37" s="37" t="str">
        <f t="shared" si="3"/>
        <v>OKAY</v>
      </c>
      <c r="AC37" s="37">
        <f t="shared" si="4"/>
        <v>1</v>
      </c>
      <c r="AD37" s="37">
        <f t="shared" si="5"/>
        <v>1</v>
      </c>
      <c r="AE37" s="37" t="str">
        <f t="shared" si="6"/>
        <v>CHECK</v>
      </c>
      <c r="AF37" s="37" t="str">
        <f t="shared" si="7"/>
        <v>SRSA</v>
      </c>
      <c r="AG37" s="37">
        <f t="shared" si="8"/>
        <v>0</v>
      </c>
      <c r="AH37" s="37">
        <f t="shared" si="9"/>
        <v>0</v>
      </c>
      <c r="AI37" s="28">
        <f t="shared" si="10"/>
        <v>0</v>
      </c>
      <c r="AJ37" s="28">
        <f t="shared" si="11"/>
        <v>0</v>
      </c>
      <c r="AK37" s="28">
        <f t="shared" si="12"/>
        <v>0</v>
      </c>
    </row>
    <row r="38" spans="1:37" s="28" customFormat="1" ht="12.75">
      <c r="A38" s="27">
        <v>505110</v>
      </c>
      <c r="B38" s="26">
        <v>2102000</v>
      </c>
      <c r="C38" s="26" t="s">
        <v>633</v>
      </c>
      <c r="D38" s="28" t="s">
        <v>220</v>
      </c>
      <c r="E38" s="28" t="s">
        <v>221</v>
      </c>
      <c r="F38" s="28">
        <v>71666</v>
      </c>
      <c r="G38" s="28">
        <v>41</v>
      </c>
      <c r="H38" s="28">
        <v>8706443800</v>
      </c>
      <c r="I38" s="29">
        <v>7</v>
      </c>
      <c r="J38" s="29" t="s">
        <v>1</v>
      </c>
      <c r="K38" s="30" t="s">
        <v>700</v>
      </c>
      <c r="L38" s="42">
        <v>233.58</v>
      </c>
      <c r="M38" s="30" t="s">
        <v>700</v>
      </c>
      <c r="N38" s="31" t="s">
        <v>701</v>
      </c>
      <c r="O38" s="31"/>
      <c r="P38" s="32">
        <v>26.875</v>
      </c>
      <c r="Q38" s="29" t="str">
        <f t="shared" si="13"/>
        <v>YES</v>
      </c>
      <c r="R38" s="29" t="s">
        <v>1</v>
      </c>
      <c r="S38" s="31" t="s">
        <v>702</v>
      </c>
      <c r="T38" s="33">
        <v>1998</v>
      </c>
      <c r="U38" s="34">
        <v>1163.304846</v>
      </c>
      <c r="V38" s="35">
        <v>2021.9840107</v>
      </c>
      <c r="W38" s="36">
        <v>11517</v>
      </c>
      <c r="X38" s="36">
        <f t="shared" si="14"/>
        <v>16700.2888567</v>
      </c>
      <c r="Y38" s="37">
        <f t="shared" si="0"/>
        <v>1</v>
      </c>
      <c r="Z38" s="37">
        <f t="shared" si="1"/>
        <v>1</v>
      </c>
      <c r="AA38" s="37" t="str">
        <f t="shared" si="2"/>
        <v>ELIGIBLE</v>
      </c>
      <c r="AB38" s="37" t="str">
        <f t="shared" si="3"/>
        <v>OKAY</v>
      </c>
      <c r="AC38" s="37">
        <f t="shared" si="4"/>
        <v>1</v>
      </c>
      <c r="AD38" s="37">
        <f t="shared" si="5"/>
        <v>1</v>
      </c>
      <c r="AE38" s="37" t="str">
        <f t="shared" si="6"/>
        <v>CHECK</v>
      </c>
      <c r="AF38" s="37" t="str">
        <f t="shared" si="7"/>
        <v>SRSA</v>
      </c>
      <c r="AG38" s="37">
        <f t="shared" si="8"/>
        <v>0</v>
      </c>
      <c r="AH38" s="37">
        <f t="shared" si="9"/>
        <v>0</v>
      </c>
      <c r="AI38" s="28">
        <f t="shared" si="10"/>
        <v>0</v>
      </c>
      <c r="AJ38" s="28">
        <f t="shared" si="11"/>
        <v>0</v>
      </c>
      <c r="AK38" s="28">
        <f t="shared" si="12"/>
        <v>0</v>
      </c>
    </row>
    <row r="39" spans="1:37" s="28" customFormat="1" ht="12.75">
      <c r="A39" s="27">
        <v>507140</v>
      </c>
      <c r="B39" s="26">
        <v>2304000</v>
      </c>
      <c r="C39" s="26" t="s">
        <v>643</v>
      </c>
      <c r="D39" s="28" t="s">
        <v>304</v>
      </c>
      <c r="E39" s="28" t="s">
        <v>305</v>
      </c>
      <c r="F39" s="28">
        <v>72061</v>
      </c>
      <c r="G39" s="28">
        <v>300</v>
      </c>
      <c r="H39" s="28">
        <v>5016797224</v>
      </c>
      <c r="I39" s="29">
        <v>8</v>
      </c>
      <c r="J39" s="29" t="s">
        <v>1</v>
      </c>
      <c r="K39" s="30" t="s">
        <v>700</v>
      </c>
      <c r="L39" s="42">
        <v>356.37</v>
      </c>
      <c r="M39" s="30" t="s">
        <v>700</v>
      </c>
      <c r="N39" s="31" t="s">
        <v>701</v>
      </c>
      <c r="O39" s="31"/>
      <c r="P39" s="32">
        <v>24.242424242424242</v>
      </c>
      <c r="Q39" s="29" t="str">
        <f t="shared" si="13"/>
        <v>YES</v>
      </c>
      <c r="R39" s="29" t="s">
        <v>1</v>
      </c>
      <c r="S39" s="31" t="s">
        <v>702</v>
      </c>
      <c r="T39" s="33">
        <v>2521</v>
      </c>
      <c r="U39" s="34">
        <v>1620.479124</v>
      </c>
      <c r="V39" s="35">
        <v>2184.1956258</v>
      </c>
      <c r="W39" s="36">
        <v>12431</v>
      </c>
      <c r="X39" s="36">
        <f t="shared" si="14"/>
        <v>18756.6747498</v>
      </c>
      <c r="Y39" s="37">
        <f t="shared" si="0"/>
        <v>1</v>
      </c>
      <c r="Z39" s="37">
        <f t="shared" si="1"/>
        <v>1</v>
      </c>
      <c r="AA39" s="37" t="str">
        <f t="shared" si="2"/>
        <v>ELIGIBLE</v>
      </c>
      <c r="AB39" s="37" t="str">
        <f t="shared" si="3"/>
        <v>OKAY</v>
      </c>
      <c r="AC39" s="37">
        <f t="shared" si="4"/>
        <v>1</v>
      </c>
      <c r="AD39" s="37">
        <f t="shared" si="5"/>
        <v>1</v>
      </c>
      <c r="AE39" s="37" t="str">
        <f t="shared" si="6"/>
        <v>CHECK</v>
      </c>
      <c r="AF39" s="37" t="str">
        <f t="shared" si="7"/>
        <v>SRSA</v>
      </c>
      <c r="AG39" s="37">
        <f t="shared" si="8"/>
        <v>0</v>
      </c>
      <c r="AH39" s="37">
        <f t="shared" si="9"/>
        <v>0</v>
      </c>
      <c r="AI39" s="28">
        <f t="shared" si="10"/>
        <v>0</v>
      </c>
      <c r="AJ39" s="28">
        <f t="shared" si="11"/>
        <v>0</v>
      </c>
      <c r="AK39" s="28">
        <f t="shared" si="12"/>
        <v>0</v>
      </c>
    </row>
    <row r="40" spans="1:37" s="28" customFormat="1" ht="12.75">
      <c r="A40" s="27">
        <v>510080</v>
      </c>
      <c r="B40" s="26">
        <v>2306000</v>
      </c>
      <c r="C40" s="26" t="s">
        <v>658</v>
      </c>
      <c r="D40" s="28" t="s">
        <v>432</v>
      </c>
      <c r="E40" s="28" t="s">
        <v>433</v>
      </c>
      <c r="F40" s="28">
        <v>72111</v>
      </c>
      <c r="G40" s="28">
        <v>43</v>
      </c>
      <c r="H40" s="28">
        <v>5018492220</v>
      </c>
      <c r="I40" s="29">
        <v>8</v>
      </c>
      <c r="J40" s="29" t="s">
        <v>1</v>
      </c>
      <c r="K40" s="30" t="s">
        <v>700</v>
      </c>
      <c r="L40" s="42">
        <v>451.73</v>
      </c>
      <c r="M40" s="30" t="s">
        <v>700</v>
      </c>
      <c r="N40" s="31" t="s">
        <v>701</v>
      </c>
      <c r="O40" s="31"/>
      <c r="P40" s="32">
        <v>24.18300653594771</v>
      </c>
      <c r="Q40" s="29" t="str">
        <f t="shared" si="13"/>
        <v>YES</v>
      </c>
      <c r="R40" s="29" t="s">
        <v>1</v>
      </c>
      <c r="S40" s="31" t="s">
        <v>702</v>
      </c>
      <c r="T40" s="33">
        <v>3559</v>
      </c>
      <c r="U40" s="34">
        <v>2023.335666</v>
      </c>
      <c r="V40" s="35">
        <v>3516.1939797</v>
      </c>
      <c r="W40" s="36">
        <v>15650</v>
      </c>
      <c r="X40" s="36">
        <f t="shared" si="14"/>
        <v>24748.5296457</v>
      </c>
      <c r="Y40" s="37">
        <f t="shared" si="0"/>
        <v>1</v>
      </c>
      <c r="Z40" s="37">
        <f t="shared" si="1"/>
        <v>1</v>
      </c>
      <c r="AA40" s="37" t="str">
        <f t="shared" si="2"/>
        <v>ELIGIBLE</v>
      </c>
      <c r="AB40" s="37" t="str">
        <f t="shared" si="3"/>
        <v>OKAY</v>
      </c>
      <c r="AC40" s="37">
        <f t="shared" si="4"/>
        <v>1</v>
      </c>
      <c r="AD40" s="37">
        <f t="shared" si="5"/>
        <v>1</v>
      </c>
      <c r="AE40" s="37" t="str">
        <f t="shared" si="6"/>
        <v>CHECK</v>
      </c>
      <c r="AF40" s="37" t="str">
        <f t="shared" si="7"/>
        <v>SRSA</v>
      </c>
      <c r="AG40" s="37">
        <f t="shared" si="8"/>
        <v>0</v>
      </c>
      <c r="AH40" s="37">
        <f t="shared" si="9"/>
        <v>0</v>
      </c>
      <c r="AI40" s="28">
        <f t="shared" si="10"/>
        <v>0</v>
      </c>
      <c r="AJ40" s="28">
        <f t="shared" si="11"/>
        <v>0</v>
      </c>
      <c r="AK40" s="28">
        <f t="shared" si="12"/>
        <v>0</v>
      </c>
    </row>
    <row r="41" spans="1:37" s="28" customFormat="1" ht="12.75">
      <c r="A41" s="27">
        <v>502370</v>
      </c>
      <c r="B41" s="26">
        <v>2401000</v>
      </c>
      <c r="C41" s="26" t="s">
        <v>620</v>
      </c>
      <c r="D41" s="28" t="s">
        <v>96</v>
      </c>
      <c r="E41" s="28" t="s">
        <v>97</v>
      </c>
      <c r="F41" s="28">
        <v>72821</v>
      </c>
      <c r="G41" s="28">
        <v>339</v>
      </c>
      <c r="H41" s="28">
        <v>5014682231</v>
      </c>
      <c r="I41" s="29">
        <v>7</v>
      </c>
      <c r="J41" s="29" t="s">
        <v>1</v>
      </c>
      <c r="K41" s="30" t="s">
        <v>700</v>
      </c>
      <c r="L41" s="42">
        <v>221.85</v>
      </c>
      <c r="M41" s="30" t="s">
        <v>700</v>
      </c>
      <c r="N41" s="31" t="s">
        <v>701</v>
      </c>
      <c r="O41" s="31"/>
      <c r="P41" s="32">
        <v>23.448275862068964</v>
      </c>
      <c r="Q41" s="29" t="str">
        <f t="shared" si="13"/>
        <v>YES</v>
      </c>
      <c r="R41" s="29" t="s">
        <v>1</v>
      </c>
      <c r="S41" s="31" t="s">
        <v>702</v>
      </c>
      <c r="T41" s="33">
        <v>1914</v>
      </c>
      <c r="U41" s="34">
        <v>1118.040066</v>
      </c>
      <c r="V41" s="35">
        <v>1942.9729597</v>
      </c>
      <c r="W41" s="36">
        <v>9405</v>
      </c>
      <c r="X41" s="36">
        <f t="shared" si="14"/>
        <v>14380.0130257</v>
      </c>
      <c r="Y41" s="37">
        <f t="shared" si="0"/>
        <v>1</v>
      </c>
      <c r="Z41" s="37">
        <f t="shared" si="1"/>
        <v>1</v>
      </c>
      <c r="AA41" s="37" t="str">
        <f t="shared" si="2"/>
        <v>ELIGIBLE</v>
      </c>
      <c r="AB41" s="37" t="str">
        <f t="shared" si="3"/>
        <v>OKAY</v>
      </c>
      <c r="AC41" s="37">
        <f t="shared" si="4"/>
        <v>1</v>
      </c>
      <c r="AD41" s="37">
        <f t="shared" si="5"/>
        <v>1</v>
      </c>
      <c r="AE41" s="37" t="str">
        <f t="shared" si="6"/>
        <v>CHECK</v>
      </c>
      <c r="AF41" s="37" t="str">
        <f t="shared" si="7"/>
        <v>SRSA</v>
      </c>
      <c r="AG41" s="37">
        <f t="shared" si="8"/>
        <v>0</v>
      </c>
      <c r="AH41" s="37">
        <f t="shared" si="9"/>
        <v>0</v>
      </c>
      <c r="AI41" s="28">
        <f t="shared" si="10"/>
        <v>0</v>
      </c>
      <c r="AJ41" s="28">
        <f t="shared" si="11"/>
        <v>0</v>
      </c>
      <c r="AK41" s="28">
        <f t="shared" si="12"/>
        <v>0</v>
      </c>
    </row>
    <row r="42" spans="1:37" s="28" customFormat="1" ht="12.75">
      <c r="A42" s="27">
        <v>504740</v>
      </c>
      <c r="B42" s="26">
        <v>2403000</v>
      </c>
      <c r="C42" s="26" t="s">
        <v>631</v>
      </c>
      <c r="D42" s="28" t="s">
        <v>198</v>
      </c>
      <c r="E42" s="28" t="s">
        <v>199</v>
      </c>
      <c r="F42" s="28">
        <v>72928</v>
      </c>
      <c r="G42" s="28" t="s">
        <v>54</v>
      </c>
      <c r="H42" s="28">
        <v>5016352222</v>
      </c>
      <c r="I42" s="29">
        <v>7</v>
      </c>
      <c r="J42" s="29" t="s">
        <v>1</v>
      </c>
      <c r="K42" s="30" t="s">
        <v>700</v>
      </c>
      <c r="L42" s="42">
        <v>537.75</v>
      </c>
      <c r="M42" s="30" t="s">
        <v>700</v>
      </c>
      <c r="N42" s="31" t="s">
        <v>701</v>
      </c>
      <c r="O42" s="31"/>
      <c r="P42" s="32">
        <v>15.775034293552812</v>
      </c>
      <c r="Q42" s="29" t="str">
        <f t="shared" si="13"/>
        <v>NO</v>
      </c>
      <c r="R42" s="29" t="s">
        <v>1</v>
      </c>
      <c r="S42" s="31" t="s">
        <v>702</v>
      </c>
      <c r="T42" s="33">
        <v>3985</v>
      </c>
      <c r="U42" s="34">
        <v>2715.8868</v>
      </c>
      <c r="V42" s="35">
        <v>3660.66306</v>
      </c>
      <c r="W42" s="36">
        <v>17145</v>
      </c>
      <c r="X42" s="36">
        <f t="shared" si="14"/>
        <v>27506.54986</v>
      </c>
      <c r="Y42" s="37">
        <f t="shared" si="0"/>
        <v>1</v>
      </c>
      <c r="Z42" s="37">
        <f t="shared" si="1"/>
        <v>1</v>
      </c>
      <c r="AA42" s="37" t="str">
        <f t="shared" si="2"/>
        <v>ELIGIBLE</v>
      </c>
      <c r="AB42" s="37" t="str">
        <f t="shared" si="3"/>
        <v>OKAY</v>
      </c>
      <c r="AC42" s="37">
        <f t="shared" si="4"/>
        <v>0</v>
      </c>
      <c r="AD42" s="37">
        <f t="shared" si="5"/>
        <v>1</v>
      </c>
      <c r="AE42" s="37">
        <f t="shared" si="6"/>
        <v>0</v>
      </c>
      <c r="AF42" s="37">
        <f t="shared" si="7"/>
        <v>0</v>
      </c>
      <c r="AG42" s="37">
        <f t="shared" si="8"/>
        <v>0</v>
      </c>
      <c r="AH42" s="37">
        <f t="shared" si="9"/>
        <v>0</v>
      </c>
      <c r="AI42" s="28">
        <f t="shared" si="10"/>
        <v>0</v>
      </c>
      <c r="AJ42" s="28">
        <f t="shared" si="11"/>
        <v>0</v>
      </c>
      <c r="AK42" s="28">
        <f t="shared" si="12"/>
        <v>0</v>
      </c>
    </row>
    <row r="43" spans="1:37" s="28" customFormat="1" ht="12.75">
      <c r="A43" s="27">
        <v>509270</v>
      </c>
      <c r="B43" s="26">
        <v>2501000</v>
      </c>
      <c r="C43" s="26" t="s">
        <v>392</v>
      </c>
      <c r="D43" s="28" t="s">
        <v>391</v>
      </c>
      <c r="E43" s="28" t="s">
        <v>392</v>
      </c>
      <c r="F43" s="28">
        <v>72554</v>
      </c>
      <c r="G43" s="28">
        <v>370</v>
      </c>
      <c r="H43" s="28">
        <v>8706253612</v>
      </c>
      <c r="I43" s="29">
        <v>7</v>
      </c>
      <c r="J43" s="29" t="s">
        <v>1</v>
      </c>
      <c r="K43" s="30" t="s">
        <v>700</v>
      </c>
      <c r="L43" s="42">
        <v>418.39</v>
      </c>
      <c r="M43" s="30" t="s">
        <v>700</v>
      </c>
      <c r="N43" s="31" t="s">
        <v>701</v>
      </c>
      <c r="O43" s="31"/>
      <c r="P43" s="32">
        <v>28.59960552268245</v>
      </c>
      <c r="Q43" s="29" t="str">
        <f t="shared" si="13"/>
        <v>YES</v>
      </c>
      <c r="R43" s="29" t="s">
        <v>1</v>
      </c>
      <c r="S43" s="31" t="s">
        <v>702</v>
      </c>
      <c r="T43" s="33">
        <v>3650</v>
      </c>
      <c r="U43" s="34">
        <v>2064.073968</v>
      </c>
      <c r="V43" s="35">
        <v>3587.1039256</v>
      </c>
      <c r="W43" s="36">
        <v>19573</v>
      </c>
      <c r="X43" s="36">
        <f t="shared" si="14"/>
        <v>28874.1778936</v>
      </c>
      <c r="Y43" s="37">
        <f t="shared" si="0"/>
        <v>1</v>
      </c>
      <c r="Z43" s="37">
        <f t="shared" si="1"/>
        <v>1</v>
      </c>
      <c r="AA43" s="37" t="str">
        <f t="shared" si="2"/>
        <v>ELIGIBLE</v>
      </c>
      <c r="AB43" s="37" t="str">
        <f t="shared" si="3"/>
        <v>OKAY</v>
      </c>
      <c r="AC43" s="37">
        <f t="shared" si="4"/>
        <v>1</v>
      </c>
      <c r="AD43" s="37">
        <f t="shared" si="5"/>
        <v>1</v>
      </c>
      <c r="AE43" s="37" t="str">
        <f t="shared" si="6"/>
        <v>CHECK</v>
      </c>
      <c r="AF43" s="37" t="str">
        <f t="shared" si="7"/>
        <v>SRSA</v>
      </c>
      <c r="AG43" s="37">
        <f t="shared" si="8"/>
        <v>0</v>
      </c>
      <c r="AH43" s="37">
        <f t="shared" si="9"/>
        <v>0</v>
      </c>
      <c r="AI43" s="28">
        <f t="shared" si="10"/>
        <v>0</v>
      </c>
      <c r="AJ43" s="28">
        <f t="shared" si="11"/>
        <v>0</v>
      </c>
      <c r="AK43" s="28">
        <f t="shared" si="12"/>
        <v>0</v>
      </c>
    </row>
    <row r="44" spans="1:37" s="28" customFormat="1" ht="12.75">
      <c r="A44" s="27">
        <v>513560</v>
      </c>
      <c r="B44" s="26">
        <v>2503000</v>
      </c>
      <c r="C44" s="26" t="s">
        <v>573</v>
      </c>
      <c r="D44" s="28" t="s">
        <v>572</v>
      </c>
      <c r="E44" s="28" t="s">
        <v>573</v>
      </c>
      <c r="F44" s="28">
        <v>72583</v>
      </c>
      <c r="G44" s="28">
        <v>380</v>
      </c>
      <c r="H44" s="28">
        <v>8704582323</v>
      </c>
      <c r="I44" s="29">
        <v>7</v>
      </c>
      <c r="J44" s="29" t="s">
        <v>1</v>
      </c>
      <c r="K44" s="30" t="s">
        <v>700</v>
      </c>
      <c r="L44" s="42">
        <v>435.09</v>
      </c>
      <c r="M44" s="30" t="s">
        <v>700</v>
      </c>
      <c r="N44" s="31" t="s">
        <v>701</v>
      </c>
      <c r="O44" s="31"/>
      <c r="P44" s="32">
        <v>33.90557939914164</v>
      </c>
      <c r="Q44" s="29" t="str">
        <f t="shared" si="13"/>
        <v>YES</v>
      </c>
      <c r="R44" s="29" t="s">
        <v>1</v>
      </c>
      <c r="S44" s="31" t="s">
        <v>702</v>
      </c>
      <c r="T44" s="33">
        <v>3216</v>
      </c>
      <c r="U44" s="34">
        <v>2113.865226</v>
      </c>
      <c r="V44" s="35">
        <v>2849.2160817</v>
      </c>
      <c r="W44" s="36">
        <v>21124</v>
      </c>
      <c r="X44" s="36">
        <f t="shared" si="14"/>
        <v>29303.0813077</v>
      </c>
      <c r="Y44" s="37">
        <f t="shared" si="0"/>
        <v>1</v>
      </c>
      <c r="Z44" s="37">
        <f t="shared" si="1"/>
        <v>1</v>
      </c>
      <c r="AA44" s="37" t="str">
        <f t="shared" si="2"/>
        <v>ELIGIBLE</v>
      </c>
      <c r="AB44" s="37" t="str">
        <f t="shared" si="3"/>
        <v>OKAY</v>
      </c>
      <c r="AC44" s="37">
        <f t="shared" si="4"/>
        <v>1</v>
      </c>
      <c r="AD44" s="37">
        <f t="shared" si="5"/>
        <v>1</v>
      </c>
      <c r="AE44" s="37" t="str">
        <f t="shared" si="6"/>
        <v>CHECK</v>
      </c>
      <c r="AF44" s="37" t="str">
        <f t="shared" si="7"/>
        <v>SRSA</v>
      </c>
      <c r="AG44" s="37">
        <f t="shared" si="8"/>
        <v>0</v>
      </c>
      <c r="AH44" s="37">
        <f t="shared" si="9"/>
        <v>0</v>
      </c>
      <c r="AI44" s="28">
        <f t="shared" si="10"/>
        <v>0</v>
      </c>
      <c r="AJ44" s="28">
        <f t="shared" si="11"/>
        <v>0</v>
      </c>
      <c r="AK44" s="28">
        <f t="shared" si="12"/>
        <v>0</v>
      </c>
    </row>
    <row r="45" spans="1:37" s="28" customFormat="1" ht="12.75">
      <c r="A45" s="27">
        <v>511730</v>
      </c>
      <c r="B45" s="26">
        <v>2703000</v>
      </c>
      <c r="C45" s="26" t="s">
        <v>495</v>
      </c>
      <c r="D45" s="28" t="s">
        <v>494</v>
      </c>
      <c r="E45" s="28" t="s">
        <v>495</v>
      </c>
      <c r="F45" s="28">
        <v>72128</v>
      </c>
      <c r="G45" s="28">
        <v>209</v>
      </c>
      <c r="H45" s="28">
        <v>5013322939</v>
      </c>
      <c r="I45" s="29">
        <v>7</v>
      </c>
      <c r="J45" s="29" t="s">
        <v>1</v>
      </c>
      <c r="K45" s="30" t="s">
        <v>700</v>
      </c>
      <c r="L45" s="42">
        <v>480.66</v>
      </c>
      <c r="M45" s="30" t="s">
        <v>700</v>
      </c>
      <c r="N45" s="31" t="s">
        <v>701</v>
      </c>
      <c r="O45" s="31"/>
      <c r="P45" s="32">
        <v>13.36405529953917</v>
      </c>
      <c r="Q45" s="29" t="str">
        <f t="shared" si="13"/>
        <v>NO</v>
      </c>
      <c r="R45" s="29" t="s">
        <v>1</v>
      </c>
      <c r="S45" s="31" t="s">
        <v>702</v>
      </c>
      <c r="T45" s="33">
        <v>3193</v>
      </c>
      <c r="U45" s="34">
        <v>2290.397868</v>
      </c>
      <c r="V45" s="35">
        <v>3087.1591806</v>
      </c>
      <c r="W45" s="36">
        <v>6737</v>
      </c>
      <c r="X45" s="36">
        <f t="shared" si="14"/>
        <v>15307.5570486</v>
      </c>
      <c r="Y45" s="37">
        <f t="shared" si="0"/>
        <v>1</v>
      </c>
      <c r="Z45" s="37">
        <f t="shared" si="1"/>
        <v>1</v>
      </c>
      <c r="AA45" s="37" t="str">
        <f t="shared" si="2"/>
        <v>ELIGIBLE</v>
      </c>
      <c r="AB45" s="37" t="str">
        <f t="shared" si="3"/>
        <v>OKAY</v>
      </c>
      <c r="AC45" s="37">
        <f t="shared" si="4"/>
        <v>0</v>
      </c>
      <c r="AD45" s="37">
        <f t="shared" si="5"/>
        <v>1</v>
      </c>
      <c r="AE45" s="37">
        <f t="shared" si="6"/>
        <v>0</v>
      </c>
      <c r="AF45" s="37">
        <f t="shared" si="7"/>
        <v>0</v>
      </c>
      <c r="AG45" s="37">
        <f t="shared" si="8"/>
        <v>0</v>
      </c>
      <c r="AH45" s="37">
        <f t="shared" si="9"/>
        <v>0</v>
      </c>
      <c r="AI45" s="28">
        <f t="shared" si="10"/>
        <v>0</v>
      </c>
      <c r="AJ45" s="28">
        <f t="shared" si="11"/>
        <v>0</v>
      </c>
      <c r="AK45" s="28">
        <f t="shared" si="12"/>
        <v>0</v>
      </c>
    </row>
    <row r="46" spans="1:37" s="28" customFormat="1" ht="12.75">
      <c r="A46" s="27">
        <v>505040</v>
      </c>
      <c r="B46" s="26">
        <v>2801000</v>
      </c>
      <c r="C46" s="26" t="s">
        <v>217</v>
      </c>
      <c r="D46" s="28" t="s">
        <v>216</v>
      </c>
      <c r="E46" s="28" t="s">
        <v>217</v>
      </c>
      <c r="F46" s="28">
        <v>72425</v>
      </c>
      <c r="G46" s="28">
        <v>68</v>
      </c>
      <c r="H46" s="28">
        <v>8702493898</v>
      </c>
      <c r="I46" s="29">
        <v>7</v>
      </c>
      <c r="J46" s="29" t="s">
        <v>1</v>
      </c>
      <c r="K46" s="30" t="s">
        <v>700</v>
      </c>
      <c r="L46" s="42">
        <v>313.17</v>
      </c>
      <c r="M46" s="30" t="s">
        <v>700</v>
      </c>
      <c r="N46" s="31" t="s">
        <v>701</v>
      </c>
      <c r="O46" s="31"/>
      <c r="P46" s="32">
        <v>18.972332015810274</v>
      </c>
      <c r="Q46" s="29" t="str">
        <f t="shared" si="13"/>
        <v>NO</v>
      </c>
      <c r="R46" s="29" t="s">
        <v>1</v>
      </c>
      <c r="S46" s="31" t="s">
        <v>702</v>
      </c>
      <c r="T46" s="33">
        <v>2594</v>
      </c>
      <c r="U46" s="34">
        <v>1520.896608</v>
      </c>
      <c r="V46" s="35">
        <v>2642.9713136</v>
      </c>
      <c r="W46" s="36">
        <v>7738</v>
      </c>
      <c r="X46" s="36">
        <f t="shared" si="14"/>
        <v>14495.8679216</v>
      </c>
      <c r="Y46" s="37">
        <f t="shared" si="0"/>
        <v>1</v>
      </c>
      <c r="Z46" s="37">
        <f t="shared" si="1"/>
        <v>1</v>
      </c>
      <c r="AA46" s="37" t="str">
        <f t="shared" si="2"/>
        <v>ELIGIBLE</v>
      </c>
      <c r="AB46" s="37" t="str">
        <f t="shared" si="3"/>
        <v>OKAY</v>
      </c>
      <c r="AC46" s="37">
        <f t="shared" si="4"/>
        <v>0</v>
      </c>
      <c r="AD46" s="37">
        <f t="shared" si="5"/>
        <v>1</v>
      </c>
      <c r="AE46" s="37">
        <f t="shared" si="6"/>
        <v>0</v>
      </c>
      <c r="AF46" s="37">
        <f t="shared" si="7"/>
        <v>0</v>
      </c>
      <c r="AG46" s="37">
        <f t="shared" si="8"/>
        <v>0</v>
      </c>
      <c r="AH46" s="37">
        <f t="shared" si="9"/>
        <v>0</v>
      </c>
      <c r="AI46" s="28">
        <f t="shared" si="10"/>
        <v>0</v>
      </c>
      <c r="AJ46" s="28">
        <f t="shared" si="11"/>
        <v>0</v>
      </c>
      <c r="AK46" s="28">
        <f t="shared" si="12"/>
        <v>0</v>
      </c>
    </row>
    <row r="47" spans="1:37" s="28" customFormat="1" ht="12.75">
      <c r="A47" s="27">
        <v>503300</v>
      </c>
      <c r="B47" s="26">
        <v>2901000</v>
      </c>
      <c r="C47" s="26" t="s">
        <v>139</v>
      </c>
      <c r="D47" s="28" t="s">
        <v>138</v>
      </c>
      <c r="E47" s="28" t="s">
        <v>139</v>
      </c>
      <c r="F47" s="28">
        <v>71825</v>
      </c>
      <c r="G47" s="28">
        <v>98</v>
      </c>
      <c r="H47" s="28">
        <v>8708742801</v>
      </c>
      <c r="I47" s="29">
        <v>7</v>
      </c>
      <c r="J47" s="29" t="s">
        <v>1</v>
      </c>
      <c r="K47" s="30" t="s">
        <v>700</v>
      </c>
      <c r="L47" s="42">
        <v>459.98</v>
      </c>
      <c r="M47" s="30" t="s">
        <v>700</v>
      </c>
      <c r="N47" s="31" t="s">
        <v>701</v>
      </c>
      <c r="O47" s="31"/>
      <c r="P47" s="32">
        <v>20.3781512605042</v>
      </c>
      <c r="Q47" s="29" t="str">
        <f t="shared" si="13"/>
        <v>YES</v>
      </c>
      <c r="R47" s="29" t="s">
        <v>1</v>
      </c>
      <c r="S47" s="31" t="s">
        <v>702</v>
      </c>
      <c r="T47" s="33">
        <v>4410</v>
      </c>
      <c r="U47" s="34">
        <v>2249.659566</v>
      </c>
      <c r="V47" s="35">
        <v>3909.2492346999998</v>
      </c>
      <c r="W47" s="36">
        <v>14400</v>
      </c>
      <c r="X47" s="36">
        <f t="shared" si="14"/>
        <v>24968.9088007</v>
      </c>
      <c r="Y47" s="37">
        <f t="shared" si="0"/>
        <v>1</v>
      </c>
      <c r="Z47" s="37">
        <f t="shared" si="1"/>
        <v>1</v>
      </c>
      <c r="AA47" s="37" t="str">
        <f t="shared" si="2"/>
        <v>ELIGIBLE</v>
      </c>
      <c r="AB47" s="37" t="str">
        <f t="shared" si="3"/>
        <v>OKAY</v>
      </c>
      <c r="AC47" s="37">
        <f t="shared" si="4"/>
        <v>1</v>
      </c>
      <c r="AD47" s="37">
        <f t="shared" si="5"/>
        <v>1</v>
      </c>
      <c r="AE47" s="37" t="str">
        <f t="shared" si="6"/>
        <v>CHECK</v>
      </c>
      <c r="AF47" s="37" t="str">
        <f t="shared" si="7"/>
        <v>SRSA</v>
      </c>
      <c r="AG47" s="37">
        <f t="shared" si="8"/>
        <v>0</v>
      </c>
      <c r="AH47" s="37">
        <f t="shared" si="9"/>
        <v>0</v>
      </c>
      <c r="AI47" s="28">
        <f t="shared" si="10"/>
        <v>0</v>
      </c>
      <c r="AJ47" s="28">
        <f t="shared" si="11"/>
        <v>0</v>
      </c>
      <c r="AK47" s="28">
        <f t="shared" si="12"/>
        <v>0</v>
      </c>
    </row>
    <row r="48" spans="1:37" s="28" customFormat="1" ht="12.75">
      <c r="A48" s="27">
        <v>512120</v>
      </c>
      <c r="B48" s="26">
        <v>2905000</v>
      </c>
      <c r="C48" s="26" t="s">
        <v>515</v>
      </c>
      <c r="D48" s="28" t="s">
        <v>514</v>
      </c>
      <c r="E48" s="28" t="s">
        <v>515</v>
      </c>
      <c r="F48" s="28">
        <v>71859</v>
      </c>
      <c r="G48" s="28">
        <v>90</v>
      </c>
      <c r="H48" s="28">
        <v>8703889262</v>
      </c>
      <c r="I48" s="29">
        <v>7</v>
      </c>
      <c r="J48" s="29" t="s">
        <v>1</v>
      </c>
      <c r="K48" s="30" t="s">
        <v>700</v>
      </c>
      <c r="L48" s="42">
        <v>179.41</v>
      </c>
      <c r="M48" s="30" t="s">
        <v>700</v>
      </c>
      <c r="N48" s="31" t="s">
        <v>701</v>
      </c>
      <c r="O48" s="31"/>
      <c r="P48" s="32">
        <v>27.716186252771617</v>
      </c>
      <c r="Q48" s="29" t="str">
        <f t="shared" si="13"/>
        <v>YES</v>
      </c>
      <c r="R48" s="29" t="s">
        <v>1</v>
      </c>
      <c r="S48" s="31" t="s">
        <v>702</v>
      </c>
      <c r="T48" s="33">
        <v>1893</v>
      </c>
      <c r="U48" s="34">
        <v>946.033902</v>
      </c>
      <c r="V48" s="35">
        <v>1644.1309658999999</v>
      </c>
      <c r="W48" s="36">
        <v>15620</v>
      </c>
      <c r="X48" s="36">
        <f t="shared" si="14"/>
        <v>20103.1648679</v>
      </c>
      <c r="Y48" s="37">
        <f t="shared" si="0"/>
        <v>1</v>
      </c>
      <c r="Z48" s="37">
        <f t="shared" si="1"/>
        <v>1</v>
      </c>
      <c r="AA48" s="37" t="str">
        <f t="shared" si="2"/>
        <v>ELIGIBLE</v>
      </c>
      <c r="AB48" s="37" t="str">
        <f t="shared" si="3"/>
        <v>OKAY</v>
      </c>
      <c r="AC48" s="37">
        <f t="shared" si="4"/>
        <v>1</v>
      </c>
      <c r="AD48" s="37">
        <f t="shared" si="5"/>
        <v>1</v>
      </c>
      <c r="AE48" s="37" t="str">
        <f t="shared" si="6"/>
        <v>CHECK</v>
      </c>
      <c r="AF48" s="37" t="str">
        <f t="shared" si="7"/>
        <v>SRSA</v>
      </c>
      <c r="AG48" s="37">
        <f t="shared" si="8"/>
        <v>0</v>
      </c>
      <c r="AH48" s="37">
        <f t="shared" si="9"/>
        <v>0</v>
      </c>
      <c r="AI48" s="28">
        <f t="shared" si="10"/>
        <v>0</v>
      </c>
      <c r="AJ48" s="28">
        <f t="shared" si="11"/>
        <v>0</v>
      </c>
      <c r="AK48" s="28">
        <f t="shared" si="12"/>
        <v>0</v>
      </c>
    </row>
    <row r="49" spans="1:37" s="28" customFormat="1" ht="12.75">
      <c r="A49" s="27">
        <v>512630</v>
      </c>
      <c r="B49" s="26">
        <v>2906000</v>
      </c>
      <c r="C49" s="26" t="s">
        <v>674</v>
      </c>
      <c r="D49" s="28" t="s">
        <v>538</v>
      </c>
      <c r="E49" s="28" t="s">
        <v>340</v>
      </c>
      <c r="F49" s="28">
        <v>71801</v>
      </c>
      <c r="G49" s="28">
        <v>9033</v>
      </c>
      <c r="H49" s="28">
        <v>8707778236</v>
      </c>
      <c r="I49" s="29">
        <v>7</v>
      </c>
      <c r="J49" s="29" t="s">
        <v>1</v>
      </c>
      <c r="K49" s="30" t="s">
        <v>700</v>
      </c>
      <c r="L49" s="42">
        <v>476.1</v>
      </c>
      <c r="M49" s="30" t="s">
        <v>700</v>
      </c>
      <c r="N49" s="31" t="s">
        <v>701</v>
      </c>
      <c r="O49" s="31"/>
      <c r="P49" s="32">
        <v>9.090909090909092</v>
      </c>
      <c r="Q49" s="29" t="str">
        <f t="shared" si="13"/>
        <v>NO</v>
      </c>
      <c r="R49" s="29" t="s">
        <v>1</v>
      </c>
      <c r="S49" s="31" t="s">
        <v>702</v>
      </c>
      <c r="T49" s="33">
        <v>3494</v>
      </c>
      <c r="U49" s="34">
        <v>2154.603528</v>
      </c>
      <c r="V49" s="35">
        <v>3744.1260276</v>
      </c>
      <c r="W49" s="36">
        <v>6079</v>
      </c>
      <c r="X49" s="36">
        <f t="shared" si="14"/>
        <v>15471.729555599999</v>
      </c>
      <c r="Y49" s="37">
        <f t="shared" si="0"/>
        <v>1</v>
      </c>
      <c r="Z49" s="37">
        <f t="shared" si="1"/>
        <v>1</v>
      </c>
      <c r="AA49" s="37" t="str">
        <f t="shared" si="2"/>
        <v>ELIGIBLE</v>
      </c>
      <c r="AB49" s="37" t="str">
        <f t="shared" si="3"/>
        <v>OKAY</v>
      </c>
      <c r="AC49" s="37">
        <f t="shared" si="4"/>
        <v>0</v>
      </c>
      <c r="AD49" s="37">
        <f t="shared" si="5"/>
        <v>1</v>
      </c>
      <c r="AE49" s="37">
        <f t="shared" si="6"/>
        <v>0</v>
      </c>
      <c r="AF49" s="37">
        <f t="shared" si="7"/>
        <v>0</v>
      </c>
      <c r="AG49" s="37">
        <f t="shared" si="8"/>
        <v>0</v>
      </c>
      <c r="AH49" s="37">
        <f t="shared" si="9"/>
        <v>0</v>
      </c>
      <c r="AI49" s="28">
        <f t="shared" si="10"/>
        <v>0</v>
      </c>
      <c r="AJ49" s="28">
        <f t="shared" si="11"/>
        <v>0</v>
      </c>
      <c r="AK49" s="28">
        <f t="shared" si="12"/>
        <v>0</v>
      </c>
    </row>
    <row r="50" spans="1:37" s="28" customFormat="1" ht="12.75">
      <c r="A50" s="27">
        <v>510980</v>
      </c>
      <c r="B50" s="26">
        <v>3005000</v>
      </c>
      <c r="C50" s="26" t="s">
        <v>662</v>
      </c>
      <c r="D50" s="28" t="s">
        <v>468</v>
      </c>
      <c r="E50" s="28" t="s">
        <v>469</v>
      </c>
      <c r="F50" s="28">
        <v>71941</v>
      </c>
      <c r="G50" s="28">
        <v>9706</v>
      </c>
      <c r="H50" s="28">
        <v>5013842318</v>
      </c>
      <c r="I50" s="29">
        <v>7</v>
      </c>
      <c r="J50" s="29" t="s">
        <v>1</v>
      </c>
      <c r="K50" s="30" t="s">
        <v>700</v>
      </c>
      <c r="L50" s="42">
        <v>377.25</v>
      </c>
      <c r="M50" s="30" t="s">
        <v>700</v>
      </c>
      <c r="N50" s="31" t="s">
        <v>701</v>
      </c>
      <c r="O50" s="31"/>
      <c r="P50" s="32">
        <v>19.148936170212767</v>
      </c>
      <c r="Q50" s="29" t="str">
        <f t="shared" si="13"/>
        <v>NO</v>
      </c>
      <c r="R50" s="29" t="s">
        <v>1</v>
      </c>
      <c r="S50" s="31" t="s">
        <v>702</v>
      </c>
      <c r="T50" s="33">
        <v>2063</v>
      </c>
      <c r="U50" s="34">
        <v>1706.482206</v>
      </c>
      <c r="V50" s="35">
        <v>2324.5210431</v>
      </c>
      <c r="W50" s="36">
        <v>10771</v>
      </c>
      <c r="X50" s="36">
        <f t="shared" si="14"/>
        <v>16865.003249100002</v>
      </c>
      <c r="Y50" s="37">
        <f t="shared" si="0"/>
        <v>1</v>
      </c>
      <c r="Z50" s="37">
        <f t="shared" si="1"/>
        <v>1</v>
      </c>
      <c r="AA50" s="37" t="str">
        <f t="shared" si="2"/>
        <v>ELIGIBLE</v>
      </c>
      <c r="AB50" s="37" t="str">
        <f t="shared" si="3"/>
        <v>OKAY</v>
      </c>
      <c r="AC50" s="37">
        <f t="shared" si="4"/>
        <v>0</v>
      </c>
      <c r="AD50" s="37">
        <f t="shared" si="5"/>
        <v>1</v>
      </c>
      <c r="AE50" s="37">
        <f t="shared" si="6"/>
        <v>0</v>
      </c>
      <c r="AF50" s="37">
        <f t="shared" si="7"/>
        <v>0</v>
      </c>
      <c r="AG50" s="37">
        <f t="shared" si="8"/>
        <v>0</v>
      </c>
      <c r="AH50" s="37">
        <f t="shared" si="9"/>
        <v>0</v>
      </c>
      <c r="AI50" s="28">
        <f t="shared" si="10"/>
        <v>0</v>
      </c>
      <c r="AJ50" s="28">
        <f t="shared" si="11"/>
        <v>0</v>
      </c>
      <c r="AK50" s="28">
        <f t="shared" si="12"/>
        <v>0</v>
      </c>
    </row>
    <row r="51" spans="1:37" s="28" customFormat="1" ht="12.75">
      <c r="A51" s="27">
        <v>505340</v>
      </c>
      <c r="B51" s="26">
        <v>3102000</v>
      </c>
      <c r="C51" s="26" t="s">
        <v>229</v>
      </c>
      <c r="D51" s="28" t="s">
        <v>228</v>
      </c>
      <c r="E51" s="28" t="s">
        <v>229</v>
      </c>
      <c r="F51" s="28">
        <v>71833</v>
      </c>
      <c r="G51" s="28">
        <v>124</v>
      </c>
      <c r="H51" s="28">
        <v>8702862191</v>
      </c>
      <c r="I51" s="29">
        <v>7</v>
      </c>
      <c r="J51" s="29" t="s">
        <v>1</v>
      </c>
      <c r="K51" s="30" t="s">
        <v>700</v>
      </c>
      <c r="L51" s="42">
        <v>560.33</v>
      </c>
      <c r="M51" s="30" t="s">
        <v>700</v>
      </c>
      <c r="N51" s="31" t="s">
        <v>701</v>
      </c>
      <c r="O51" s="31"/>
      <c r="P51" s="32">
        <v>15.127388535031846</v>
      </c>
      <c r="Q51" s="29" t="str">
        <f t="shared" si="13"/>
        <v>NO</v>
      </c>
      <c r="R51" s="29" t="s">
        <v>1</v>
      </c>
      <c r="S51" s="31" t="s">
        <v>702</v>
      </c>
      <c r="T51" s="33">
        <v>3552</v>
      </c>
      <c r="U51" s="34">
        <v>2571.039504</v>
      </c>
      <c r="V51" s="35">
        <v>3465.4276968</v>
      </c>
      <c r="W51" s="36">
        <v>14656</v>
      </c>
      <c r="X51" s="36">
        <f t="shared" si="14"/>
        <v>24244.467200799998</v>
      </c>
      <c r="Y51" s="37">
        <f t="shared" si="0"/>
        <v>1</v>
      </c>
      <c r="Z51" s="37">
        <f t="shared" si="1"/>
        <v>1</v>
      </c>
      <c r="AA51" s="37" t="str">
        <f t="shared" si="2"/>
        <v>ELIGIBLE</v>
      </c>
      <c r="AB51" s="37" t="str">
        <f t="shared" si="3"/>
        <v>OKAY</v>
      </c>
      <c r="AC51" s="37">
        <f t="shared" si="4"/>
        <v>0</v>
      </c>
      <c r="AD51" s="37">
        <f t="shared" si="5"/>
        <v>1</v>
      </c>
      <c r="AE51" s="37">
        <f t="shared" si="6"/>
        <v>0</v>
      </c>
      <c r="AF51" s="37">
        <f t="shared" si="7"/>
        <v>0</v>
      </c>
      <c r="AG51" s="37">
        <f t="shared" si="8"/>
        <v>0</v>
      </c>
      <c r="AH51" s="37">
        <f t="shared" si="9"/>
        <v>0</v>
      </c>
      <c r="AI51" s="28">
        <f t="shared" si="10"/>
        <v>0</v>
      </c>
      <c r="AJ51" s="28">
        <f t="shared" si="11"/>
        <v>0</v>
      </c>
      <c r="AK51" s="28">
        <f t="shared" si="12"/>
        <v>0</v>
      </c>
    </row>
    <row r="52" spans="1:37" s="28" customFormat="1" ht="12.75">
      <c r="A52" s="27">
        <v>509780</v>
      </c>
      <c r="B52" s="26">
        <v>3104000</v>
      </c>
      <c r="C52" s="26" t="s">
        <v>423</v>
      </c>
      <c r="D52" s="28" t="s">
        <v>422</v>
      </c>
      <c r="E52" s="28" t="s">
        <v>423</v>
      </c>
      <c r="F52" s="28">
        <v>71851</v>
      </c>
      <c r="G52" s="28">
        <v>189</v>
      </c>
      <c r="H52" s="28">
        <v>8702874747</v>
      </c>
      <c r="I52" s="29">
        <v>7</v>
      </c>
      <c r="J52" s="29" t="s">
        <v>1</v>
      </c>
      <c r="K52" s="30" t="s">
        <v>700</v>
      </c>
      <c r="L52" s="42">
        <v>496.81</v>
      </c>
      <c r="M52" s="30" t="s">
        <v>700</v>
      </c>
      <c r="N52" s="31" t="s">
        <v>701</v>
      </c>
      <c r="O52" s="31"/>
      <c r="P52" s="32">
        <v>17.670682730923694</v>
      </c>
      <c r="Q52" s="29" t="str">
        <f t="shared" si="13"/>
        <v>NO</v>
      </c>
      <c r="R52" s="29" t="s">
        <v>1</v>
      </c>
      <c r="S52" s="31" t="s">
        <v>702</v>
      </c>
      <c r="T52" s="33">
        <v>4003</v>
      </c>
      <c r="U52" s="34">
        <v>2303.977302</v>
      </c>
      <c r="V52" s="35">
        <v>4011.563601</v>
      </c>
      <c r="W52" s="36">
        <v>13465</v>
      </c>
      <c r="X52" s="36">
        <f t="shared" si="14"/>
        <v>23783.540903</v>
      </c>
      <c r="Y52" s="37">
        <f t="shared" si="0"/>
        <v>1</v>
      </c>
      <c r="Z52" s="37">
        <f t="shared" si="1"/>
        <v>1</v>
      </c>
      <c r="AA52" s="37" t="str">
        <f t="shared" si="2"/>
        <v>ELIGIBLE</v>
      </c>
      <c r="AB52" s="37" t="str">
        <f t="shared" si="3"/>
        <v>OKAY</v>
      </c>
      <c r="AC52" s="37">
        <f t="shared" si="4"/>
        <v>0</v>
      </c>
      <c r="AD52" s="37">
        <f t="shared" si="5"/>
        <v>1</v>
      </c>
      <c r="AE52" s="37">
        <f t="shared" si="6"/>
        <v>0</v>
      </c>
      <c r="AF52" s="37">
        <f t="shared" si="7"/>
        <v>0</v>
      </c>
      <c r="AG52" s="37">
        <f t="shared" si="8"/>
        <v>0</v>
      </c>
      <c r="AH52" s="37">
        <f t="shared" si="9"/>
        <v>0</v>
      </c>
      <c r="AI52" s="28">
        <f t="shared" si="10"/>
        <v>0</v>
      </c>
      <c r="AJ52" s="28">
        <f t="shared" si="11"/>
        <v>0</v>
      </c>
      <c r="AK52" s="28">
        <f t="shared" si="12"/>
        <v>0</v>
      </c>
    </row>
    <row r="53" spans="1:37" s="28" customFormat="1" ht="12.75">
      <c r="A53" s="27">
        <v>510650</v>
      </c>
      <c r="B53" s="26">
        <v>3106000</v>
      </c>
      <c r="C53" s="26" t="s">
        <v>455</v>
      </c>
      <c r="D53" s="28" t="s">
        <v>146</v>
      </c>
      <c r="E53" s="28" t="s">
        <v>455</v>
      </c>
      <c r="F53" s="28">
        <v>71971</v>
      </c>
      <c r="G53" s="28">
        <v>60</v>
      </c>
      <c r="H53" s="28">
        <v>8705832141</v>
      </c>
      <c r="I53" s="29">
        <v>7</v>
      </c>
      <c r="J53" s="29" t="s">
        <v>1</v>
      </c>
      <c r="K53" s="30" t="s">
        <v>700</v>
      </c>
      <c r="L53" s="42">
        <v>99.44</v>
      </c>
      <c r="M53" s="30" t="s">
        <v>700</v>
      </c>
      <c r="N53" s="31" t="s">
        <v>701</v>
      </c>
      <c r="O53" s="31"/>
      <c r="P53" s="32">
        <v>16.129032258064516</v>
      </c>
      <c r="Q53" s="29" t="str">
        <f t="shared" si="13"/>
        <v>NO</v>
      </c>
      <c r="R53" s="29" t="s">
        <v>1</v>
      </c>
      <c r="S53" s="31" t="s">
        <v>702</v>
      </c>
      <c r="T53" s="33">
        <v>813</v>
      </c>
      <c r="U53" s="34">
        <v>497.91258</v>
      </c>
      <c r="V53" s="35">
        <v>866.1215609999999</v>
      </c>
      <c r="W53" s="36">
        <v>3588</v>
      </c>
      <c r="X53" s="36">
        <f t="shared" si="14"/>
        <v>5765.034141</v>
      </c>
      <c r="Y53" s="37">
        <f t="shared" si="0"/>
        <v>1</v>
      </c>
      <c r="Z53" s="37">
        <f t="shared" si="1"/>
        <v>1</v>
      </c>
      <c r="AA53" s="37" t="str">
        <f t="shared" si="2"/>
        <v>ELIGIBLE</v>
      </c>
      <c r="AB53" s="37" t="str">
        <f t="shared" si="3"/>
        <v>OKAY</v>
      </c>
      <c r="AC53" s="37">
        <f t="shared" si="4"/>
        <v>0</v>
      </c>
      <c r="AD53" s="37">
        <f t="shared" si="5"/>
        <v>1</v>
      </c>
      <c r="AE53" s="37">
        <f t="shared" si="6"/>
        <v>0</v>
      </c>
      <c r="AF53" s="37">
        <f t="shared" si="7"/>
        <v>0</v>
      </c>
      <c r="AG53" s="37">
        <f t="shared" si="8"/>
        <v>0</v>
      </c>
      <c r="AH53" s="37">
        <f t="shared" si="9"/>
        <v>0</v>
      </c>
      <c r="AI53" s="28">
        <f t="shared" si="10"/>
        <v>0</v>
      </c>
      <c r="AJ53" s="28">
        <f t="shared" si="11"/>
        <v>0</v>
      </c>
      <c r="AK53" s="28">
        <f t="shared" si="12"/>
        <v>0</v>
      </c>
    </row>
    <row r="54" spans="1:37" s="28" customFormat="1" ht="12.75">
      <c r="A54" s="27">
        <v>504620</v>
      </c>
      <c r="B54" s="26">
        <v>3202000</v>
      </c>
      <c r="C54" s="26" t="s">
        <v>630</v>
      </c>
      <c r="D54" s="28" t="s">
        <v>192</v>
      </c>
      <c r="E54" s="28" t="s">
        <v>193</v>
      </c>
      <c r="F54" s="28">
        <v>72522</v>
      </c>
      <c r="G54" s="28">
        <v>9733</v>
      </c>
      <c r="H54" s="28">
        <v>8707993704</v>
      </c>
      <c r="I54" s="29">
        <v>7</v>
      </c>
      <c r="J54" s="29" t="s">
        <v>1</v>
      </c>
      <c r="K54" s="30" t="s">
        <v>700</v>
      </c>
      <c r="L54" s="42">
        <v>282.27</v>
      </c>
      <c r="M54" s="30" t="s">
        <v>700</v>
      </c>
      <c r="N54" s="31" t="s">
        <v>701</v>
      </c>
      <c r="O54" s="31"/>
      <c r="P54" s="32">
        <v>30.714285714285715</v>
      </c>
      <c r="Q54" s="29" t="str">
        <f t="shared" si="13"/>
        <v>YES</v>
      </c>
      <c r="R54" s="29" t="s">
        <v>1</v>
      </c>
      <c r="S54" s="31" t="s">
        <v>702</v>
      </c>
      <c r="T54" s="33">
        <v>1986</v>
      </c>
      <c r="U54" s="34">
        <v>1276.466796</v>
      </c>
      <c r="V54" s="35">
        <v>1720.5116381999999</v>
      </c>
      <c r="W54" s="36">
        <v>11687</v>
      </c>
      <c r="X54" s="36">
        <f t="shared" si="14"/>
        <v>16669.9784342</v>
      </c>
      <c r="Y54" s="37">
        <f t="shared" si="0"/>
        <v>1</v>
      </c>
      <c r="Z54" s="37">
        <f t="shared" si="1"/>
        <v>1</v>
      </c>
      <c r="AA54" s="37" t="str">
        <f t="shared" si="2"/>
        <v>ELIGIBLE</v>
      </c>
      <c r="AB54" s="37" t="str">
        <f t="shared" si="3"/>
        <v>OKAY</v>
      </c>
      <c r="AC54" s="37">
        <f t="shared" si="4"/>
        <v>1</v>
      </c>
      <c r="AD54" s="37">
        <f t="shared" si="5"/>
        <v>1</v>
      </c>
      <c r="AE54" s="37" t="str">
        <f t="shared" si="6"/>
        <v>CHECK</v>
      </c>
      <c r="AF54" s="37" t="str">
        <f t="shared" si="7"/>
        <v>SRSA</v>
      </c>
      <c r="AG54" s="37">
        <f t="shared" si="8"/>
        <v>0</v>
      </c>
      <c r="AH54" s="37">
        <f t="shared" si="9"/>
        <v>0</v>
      </c>
      <c r="AI54" s="28">
        <f t="shared" si="10"/>
        <v>0</v>
      </c>
      <c r="AJ54" s="28">
        <f t="shared" si="11"/>
        <v>0</v>
      </c>
      <c r="AK54" s="28">
        <f t="shared" si="12"/>
        <v>0</v>
      </c>
    </row>
    <row r="55" spans="1:37" s="28" customFormat="1" ht="12.75">
      <c r="A55" s="27">
        <v>504830</v>
      </c>
      <c r="B55" s="26">
        <v>3203000</v>
      </c>
      <c r="C55" s="26" t="s">
        <v>205</v>
      </c>
      <c r="D55" s="28" t="s">
        <v>204</v>
      </c>
      <c r="E55" s="28" t="s">
        <v>205</v>
      </c>
      <c r="F55" s="28">
        <v>72526</v>
      </c>
      <c r="G55" s="28" t="s">
        <v>54</v>
      </c>
      <c r="H55" s="28">
        <v>8707936321</v>
      </c>
      <c r="I55" s="29">
        <v>7</v>
      </c>
      <c r="J55" s="29" t="s">
        <v>1</v>
      </c>
      <c r="K55" s="30" t="s">
        <v>700</v>
      </c>
      <c r="L55" s="42">
        <v>394.83</v>
      </c>
      <c r="M55" s="30" t="s">
        <v>700</v>
      </c>
      <c r="N55" s="31" t="s">
        <v>701</v>
      </c>
      <c r="O55" s="31"/>
      <c r="P55" s="32">
        <v>22.185430463576157</v>
      </c>
      <c r="Q55" s="29" t="str">
        <f t="shared" si="13"/>
        <v>YES</v>
      </c>
      <c r="R55" s="29" t="s">
        <v>1</v>
      </c>
      <c r="S55" s="31" t="s">
        <v>702</v>
      </c>
      <c r="T55" s="33">
        <v>3243</v>
      </c>
      <c r="U55" s="34">
        <v>1905.647238</v>
      </c>
      <c r="V55" s="35">
        <v>3311.5652471</v>
      </c>
      <c r="W55" s="36">
        <v>10475</v>
      </c>
      <c r="X55" s="36">
        <f t="shared" si="14"/>
        <v>18935.212485099997</v>
      </c>
      <c r="Y55" s="37">
        <f t="shared" si="0"/>
        <v>1</v>
      </c>
      <c r="Z55" s="37">
        <f t="shared" si="1"/>
        <v>1</v>
      </c>
      <c r="AA55" s="37" t="str">
        <f t="shared" si="2"/>
        <v>ELIGIBLE</v>
      </c>
      <c r="AB55" s="37" t="str">
        <f t="shared" si="3"/>
        <v>OKAY</v>
      </c>
      <c r="AC55" s="37">
        <f t="shared" si="4"/>
        <v>1</v>
      </c>
      <c r="AD55" s="37">
        <f t="shared" si="5"/>
        <v>1</v>
      </c>
      <c r="AE55" s="37" t="str">
        <f t="shared" si="6"/>
        <v>CHECK</v>
      </c>
      <c r="AF55" s="37" t="str">
        <f t="shared" si="7"/>
        <v>SRSA</v>
      </c>
      <c r="AG55" s="37">
        <f t="shared" si="8"/>
        <v>0</v>
      </c>
      <c r="AH55" s="37">
        <f t="shared" si="9"/>
        <v>0</v>
      </c>
      <c r="AI55" s="28">
        <f t="shared" si="10"/>
        <v>0</v>
      </c>
      <c r="AJ55" s="28">
        <f t="shared" si="11"/>
        <v>0</v>
      </c>
      <c r="AK55" s="28">
        <f t="shared" si="12"/>
        <v>0</v>
      </c>
    </row>
    <row r="56" spans="1:37" s="28" customFormat="1" ht="12.75">
      <c r="A56" s="27">
        <v>510500</v>
      </c>
      <c r="B56" s="26">
        <v>3206000</v>
      </c>
      <c r="C56" s="26" t="s">
        <v>450</v>
      </c>
      <c r="D56" s="28" t="s">
        <v>449</v>
      </c>
      <c r="E56" s="28" t="s">
        <v>450</v>
      </c>
      <c r="F56" s="28">
        <v>72562</v>
      </c>
      <c r="G56" s="28">
        <v>9544</v>
      </c>
      <c r="H56" s="28">
        <v>8707998691</v>
      </c>
      <c r="I56" s="29">
        <v>7</v>
      </c>
      <c r="J56" s="29" t="s">
        <v>1</v>
      </c>
      <c r="K56" s="30" t="s">
        <v>700</v>
      </c>
      <c r="L56" s="42">
        <v>518.72</v>
      </c>
      <c r="M56" s="30" t="s">
        <v>700</v>
      </c>
      <c r="N56" s="31" t="s">
        <v>701</v>
      </c>
      <c r="O56" s="31"/>
      <c r="P56" s="32">
        <v>36.071887034659824</v>
      </c>
      <c r="Q56" s="29" t="str">
        <f t="shared" si="13"/>
        <v>YES</v>
      </c>
      <c r="R56" s="29" t="s">
        <v>1</v>
      </c>
      <c r="S56" s="31" t="s">
        <v>702</v>
      </c>
      <c r="T56" s="33">
        <v>4129</v>
      </c>
      <c r="U56" s="34">
        <v>2543.880636</v>
      </c>
      <c r="V56" s="35">
        <v>4420.8210662</v>
      </c>
      <c r="W56" s="36">
        <v>35741</v>
      </c>
      <c r="X56" s="36">
        <f t="shared" si="14"/>
        <v>46834.7017022</v>
      </c>
      <c r="Y56" s="37">
        <f t="shared" si="0"/>
        <v>1</v>
      </c>
      <c r="Z56" s="37">
        <f t="shared" si="1"/>
        <v>1</v>
      </c>
      <c r="AA56" s="37" t="str">
        <f t="shared" si="2"/>
        <v>ELIGIBLE</v>
      </c>
      <c r="AB56" s="37" t="str">
        <f t="shared" si="3"/>
        <v>OKAY</v>
      </c>
      <c r="AC56" s="37">
        <f t="shared" si="4"/>
        <v>1</v>
      </c>
      <c r="AD56" s="37">
        <f t="shared" si="5"/>
        <v>1</v>
      </c>
      <c r="AE56" s="37" t="str">
        <f t="shared" si="6"/>
        <v>CHECK</v>
      </c>
      <c r="AF56" s="37" t="str">
        <f t="shared" si="7"/>
        <v>SRSA</v>
      </c>
      <c r="AG56" s="37">
        <f t="shared" si="8"/>
        <v>0</v>
      </c>
      <c r="AH56" s="37">
        <f t="shared" si="9"/>
        <v>0</v>
      </c>
      <c r="AI56" s="28">
        <f t="shared" si="10"/>
        <v>0</v>
      </c>
      <c r="AJ56" s="28">
        <f t="shared" si="11"/>
        <v>0</v>
      </c>
      <c r="AK56" s="28">
        <f t="shared" si="12"/>
        <v>0</v>
      </c>
    </row>
    <row r="57" spans="1:37" s="28" customFormat="1" ht="12.75">
      <c r="A57" s="27">
        <v>512990</v>
      </c>
      <c r="B57" s="26">
        <v>3210000</v>
      </c>
      <c r="C57" s="26" t="s">
        <v>553</v>
      </c>
      <c r="D57" s="28" t="s">
        <v>552</v>
      </c>
      <c r="E57" s="28" t="s">
        <v>553</v>
      </c>
      <c r="F57" s="28">
        <v>72579</v>
      </c>
      <c r="G57" s="28">
        <v>98</v>
      </c>
      <c r="H57" s="28">
        <v>8707993374</v>
      </c>
      <c r="I57" s="29">
        <v>7</v>
      </c>
      <c r="J57" s="29" t="s">
        <v>1</v>
      </c>
      <c r="K57" s="30" t="s">
        <v>700</v>
      </c>
      <c r="L57" s="42">
        <v>344.79</v>
      </c>
      <c r="M57" s="30" t="s">
        <v>700</v>
      </c>
      <c r="N57" s="31" t="s">
        <v>701</v>
      </c>
      <c r="O57" s="31"/>
      <c r="P57" s="32">
        <v>22.807017543859647</v>
      </c>
      <c r="Q57" s="29" t="str">
        <f t="shared" si="13"/>
        <v>YES</v>
      </c>
      <c r="R57" s="29" t="s">
        <v>1</v>
      </c>
      <c r="S57" s="31" t="s">
        <v>702</v>
      </c>
      <c r="T57" s="33">
        <v>2650</v>
      </c>
      <c r="U57" s="34">
        <v>1634.058558</v>
      </c>
      <c r="V57" s="35">
        <v>2839.4989411</v>
      </c>
      <c r="W57" s="36">
        <v>11316</v>
      </c>
      <c r="X57" s="36">
        <f t="shared" si="14"/>
        <v>18439.5574991</v>
      </c>
      <c r="Y57" s="37">
        <f t="shared" si="0"/>
        <v>1</v>
      </c>
      <c r="Z57" s="37">
        <f t="shared" si="1"/>
        <v>1</v>
      </c>
      <c r="AA57" s="37" t="str">
        <f t="shared" si="2"/>
        <v>ELIGIBLE</v>
      </c>
      <c r="AB57" s="37" t="str">
        <f t="shared" si="3"/>
        <v>OKAY</v>
      </c>
      <c r="AC57" s="37">
        <f t="shared" si="4"/>
        <v>1</v>
      </c>
      <c r="AD57" s="37">
        <f t="shared" si="5"/>
        <v>1</v>
      </c>
      <c r="AE57" s="37" t="str">
        <f t="shared" si="6"/>
        <v>CHECK</v>
      </c>
      <c r="AF57" s="37" t="str">
        <f t="shared" si="7"/>
        <v>SRSA</v>
      </c>
      <c r="AG57" s="37">
        <f t="shared" si="8"/>
        <v>0</v>
      </c>
      <c r="AH57" s="37">
        <f t="shared" si="9"/>
        <v>0</v>
      </c>
      <c r="AI57" s="28">
        <f t="shared" si="10"/>
        <v>0</v>
      </c>
      <c r="AJ57" s="28">
        <f t="shared" si="11"/>
        <v>0</v>
      </c>
      <c r="AK57" s="28">
        <f t="shared" si="12"/>
        <v>0</v>
      </c>
    </row>
    <row r="58" spans="1:37" s="28" customFormat="1" ht="12.75">
      <c r="A58" s="27">
        <v>500020</v>
      </c>
      <c r="B58" s="26">
        <v>3211000</v>
      </c>
      <c r="C58" s="26" t="s">
        <v>607</v>
      </c>
      <c r="D58" s="28" t="s">
        <v>45</v>
      </c>
      <c r="E58" s="28" t="s">
        <v>46</v>
      </c>
      <c r="F58" s="28">
        <v>72568</v>
      </c>
      <c r="G58" s="28">
        <v>258</v>
      </c>
      <c r="H58" s="28">
        <v>5013458844</v>
      </c>
      <c r="I58" s="29">
        <v>7</v>
      </c>
      <c r="J58" s="29" t="s">
        <v>1</v>
      </c>
      <c r="K58" s="30" t="s">
        <v>700</v>
      </c>
      <c r="L58" s="42">
        <v>563.13</v>
      </c>
      <c r="M58" s="30" t="s">
        <v>700</v>
      </c>
      <c r="N58" s="31" t="s">
        <v>701</v>
      </c>
      <c r="O58" s="31"/>
      <c r="P58" s="32">
        <v>23.863636363636363</v>
      </c>
      <c r="Q58" s="29" t="str">
        <f t="shared" si="13"/>
        <v>YES</v>
      </c>
      <c r="R58" s="29" t="s">
        <v>1</v>
      </c>
      <c r="S58" s="31" t="s">
        <v>702</v>
      </c>
      <c r="T58" s="33">
        <v>4242</v>
      </c>
      <c r="U58" s="34">
        <v>2729.466234</v>
      </c>
      <c r="V58" s="35">
        <v>3678.9663753</v>
      </c>
      <c r="W58" s="36">
        <v>23185</v>
      </c>
      <c r="X58" s="36">
        <f t="shared" si="14"/>
        <v>33835.4326093</v>
      </c>
      <c r="Y58" s="37">
        <f t="shared" si="0"/>
        <v>1</v>
      </c>
      <c r="Z58" s="37">
        <f t="shared" si="1"/>
        <v>1</v>
      </c>
      <c r="AA58" s="37" t="str">
        <f t="shared" si="2"/>
        <v>ELIGIBLE</v>
      </c>
      <c r="AB58" s="37" t="str">
        <f t="shared" si="3"/>
        <v>OKAY</v>
      </c>
      <c r="AC58" s="37">
        <f t="shared" si="4"/>
        <v>1</v>
      </c>
      <c r="AD58" s="37">
        <f t="shared" si="5"/>
        <v>1</v>
      </c>
      <c r="AE58" s="37" t="str">
        <f t="shared" si="6"/>
        <v>CHECK</v>
      </c>
      <c r="AF58" s="37" t="str">
        <f t="shared" si="7"/>
        <v>SRSA</v>
      </c>
      <c r="AG58" s="37">
        <f t="shared" si="8"/>
        <v>0</v>
      </c>
      <c r="AH58" s="37">
        <f t="shared" si="9"/>
        <v>0</v>
      </c>
      <c r="AI58" s="28">
        <f t="shared" si="10"/>
        <v>0</v>
      </c>
      <c r="AJ58" s="28">
        <f t="shared" si="11"/>
        <v>0</v>
      </c>
      <c r="AK58" s="28">
        <f t="shared" si="12"/>
        <v>0</v>
      </c>
    </row>
    <row r="59" spans="1:37" s="28" customFormat="1" ht="12.75">
      <c r="A59" s="27">
        <v>503840</v>
      </c>
      <c r="B59" s="26">
        <v>3301000</v>
      </c>
      <c r="C59" s="26" t="s">
        <v>165</v>
      </c>
      <c r="D59" s="28" t="s">
        <v>164</v>
      </c>
      <c r="E59" s="28" t="s">
        <v>165</v>
      </c>
      <c r="F59" s="28">
        <v>72519</v>
      </c>
      <c r="G59" s="28">
        <v>220</v>
      </c>
      <c r="H59" s="28">
        <v>8702978339</v>
      </c>
      <c r="I59" s="29">
        <v>7</v>
      </c>
      <c r="J59" s="29" t="s">
        <v>1</v>
      </c>
      <c r="K59" s="30" t="s">
        <v>700</v>
      </c>
      <c r="L59" s="42">
        <v>542.71</v>
      </c>
      <c r="M59" s="30" t="s">
        <v>700</v>
      </c>
      <c r="N59" s="31" t="s">
        <v>701</v>
      </c>
      <c r="O59" s="31"/>
      <c r="P59" s="32">
        <v>36.898395721925134</v>
      </c>
      <c r="Q59" s="29" t="str">
        <f t="shared" si="13"/>
        <v>YES</v>
      </c>
      <c r="R59" s="29" t="s">
        <v>1</v>
      </c>
      <c r="S59" s="31" t="s">
        <v>702</v>
      </c>
      <c r="T59" s="33">
        <v>3980</v>
      </c>
      <c r="U59" s="34">
        <v>2534.82768</v>
      </c>
      <c r="V59" s="35">
        <v>3416.618856</v>
      </c>
      <c r="W59" s="36">
        <v>27323</v>
      </c>
      <c r="X59" s="36">
        <f t="shared" si="14"/>
        <v>37254.446536</v>
      </c>
      <c r="Y59" s="37">
        <f t="shared" si="0"/>
        <v>1</v>
      </c>
      <c r="Z59" s="37">
        <f t="shared" si="1"/>
        <v>1</v>
      </c>
      <c r="AA59" s="37" t="str">
        <f t="shared" si="2"/>
        <v>ELIGIBLE</v>
      </c>
      <c r="AB59" s="37" t="str">
        <f t="shared" si="3"/>
        <v>OKAY</v>
      </c>
      <c r="AC59" s="37">
        <f t="shared" si="4"/>
        <v>1</v>
      </c>
      <c r="AD59" s="37">
        <f t="shared" si="5"/>
        <v>1</v>
      </c>
      <c r="AE59" s="37" t="str">
        <f t="shared" si="6"/>
        <v>CHECK</v>
      </c>
      <c r="AF59" s="37" t="str">
        <f t="shared" si="7"/>
        <v>SRSA</v>
      </c>
      <c r="AG59" s="37">
        <f t="shared" si="8"/>
        <v>0</v>
      </c>
      <c r="AH59" s="37">
        <f t="shared" si="9"/>
        <v>0</v>
      </c>
      <c r="AI59" s="28">
        <f t="shared" si="10"/>
        <v>0</v>
      </c>
      <c r="AJ59" s="28">
        <f t="shared" si="11"/>
        <v>0</v>
      </c>
      <c r="AK59" s="28">
        <f t="shared" si="12"/>
        <v>0</v>
      </c>
    </row>
    <row r="60" spans="1:37" s="28" customFormat="1" ht="12.75">
      <c r="A60" s="27">
        <v>509720</v>
      </c>
      <c r="B60" s="26">
        <v>3302000</v>
      </c>
      <c r="C60" s="26" t="s">
        <v>420</v>
      </c>
      <c r="D60" s="28" t="s">
        <v>419</v>
      </c>
      <c r="E60" s="28" t="s">
        <v>420</v>
      </c>
      <c r="F60" s="28">
        <v>72556</v>
      </c>
      <c r="G60" s="28">
        <v>250</v>
      </c>
      <c r="H60" s="28">
        <v>8703684500</v>
      </c>
      <c r="I60" s="29">
        <v>7</v>
      </c>
      <c r="J60" s="29" t="s">
        <v>1</v>
      </c>
      <c r="K60" s="30" t="s">
        <v>700</v>
      </c>
      <c r="L60" s="42">
        <v>510.02</v>
      </c>
      <c r="M60" s="30" t="s">
        <v>700</v>
      </c>
      <c r="N60" s="31" t="s">
        <v>701</v>
      </c>
      <c r="O60" s="31"/>
      <c r="P60" s="32">
        <v>28.499156829679595</v>
      </c>
      <c r="Q60" s="29" t="str">
        <f t="shared" si="13"/>
        <v>YES</v>
      </c>
      <c r="R60" s="29" t="s">
        <v>1</v>
      </c>
      <c r="S60" s="31" t="s">
        <v>702</v>
      </c>
      <c r="T60" s="33">
        <v>3368</v>
      </c>
      <c r="U60" s="34">
        <v>2421.66573</v>
      </c>
      <c r="V60" s="35">
        <v>3264.0912285</v>
      </c>
      <c r="W60" s="36">
        <v>22836</v>
      </c>
      <c r="X60" s="36">
        <f t="shared" si="14"/>
        <v>31889.756958500002</v>
      </c>
      <c r="Y60" s="37">
        <f t="shared" si="0"/>
        <v>1</v>
      </c>
      <c r="Z60" s="37">
        <f t="shared" si="1"/>
        <v>1</v>
      </c>
      <c r="AA60" s="37" t="str">
        <f t="shared" si="2"/>
        <v>ELIGIBLE</v>
      </c>
      <c r="AB60" s="37" t="str">
        <f t="shared" si="3"/>
        <v>OKAY</v>
      </c>
      <c r="AC60" s="37">
        <f t="shared" si="4"/>
        <v>1</v>
      </c>
      <c r="AD60" s="37">
        <f t="shared" si="5"/>
        <v>1</v>
      </c>
      <c r="AE60" s="37" t="str">
        <f t="shared" si="6"/>
        <v>CHECK</v>
      </c>
      <c r="AF60" s="37" t="str">
        <f t="shared" si="7"/>
        <v>SRSA</v>
      </c>
      <c r="AG60" s="37">
        <f t="shared" si="8"/>
        <v>0</v>
      </c>
      <c r="AH60" s="37">
        <f t="shared" si="9"/>
        <v>0</v>
      </c>
      <c r="AI60" s="28">
        <f t="shared" si="10"/>
        <v>0</v>
      </c>
      <c r="AJ60" s="28">
        <f t="shared" si="11"/>
        <v>0</v>
      </c>
      <c r="AK60" s="28">
        <f t="shared" si="12"/>
        <v>0</v>
      </c>
    </row>
    <row r="61" spans="1:37" s="28" customFormat="1" ht="12.75">
      <c r="A61" s="27">
        <v>510050</v>
      </c>
      <c r="B61" s="26">
        <v>3303000</v>
      </c>
      <c r="C61" s="26" t="s">
        <v>431</v>
      </c>
      <c r="D61" s="28" t="s">
        <v>430</v>
      </c>
      <c r="E61" s="28" t="s">
        <v>431</v>
      </c>
      <c r="F61" s="28">
        <v>72561</v>
      </c>
      <c r="G61" s="28">
        <v>144</v>
      </c>
      <c r="H61" s="28">
        <v>8703465472</v>
      </c>
      <c r="I61" s="29">
        <v>7</v>
      </c>
      <c r="J61" s="29" t="s">
        <v>1</v>
      </c>
      <c r="K61" s="30" t="s">
        <v>700</v>
      </c>
      <c r="L61" s="42">
        <v>308.21</v>
      </c>
      <c r="M61" s="30" t="s">
        <v>700</v>
      </c>
      <c r="N61" s="31" t="s">
        <v>701</v>
      </c>
      <c r="O61" s="31"/>
      <c r="P61" s="32">
        <v>22.530864197530864</v>
      </c>
      <c r="Q61" s="29" t="str">
        <f t="shared" si="13"/>
        <v>YES</v>
      </c>
      <c r="R61" s="29" t="s">
        <v>1</v>
      </c>
      <c r="S61" s="31" t="s">
        <v>702</v>
      </c>
      <c r="T61" s="33">
        <v>2421</v>
      </c>
      <c r="U61" s="34">
        <v>1430.367048</v>
      </c>
      <c r="V61" s="35">
        <v>2485.9492116</v>
      </c>
      <c r="W61" s="36">
        <v>10442</v>
      </c>
      <c r="X61" s="36">
        <f t="shared" si="14"/>
        <v>16779.3162596</v>
      </c>
      <c r="Y61" s="37">
        <f t="shared" si="0"/>
        <v>1</v>
      </c>
      <c r="Z61" s="37">
        <f t="shared" si="1"/>
        <v>1</v>
      </c>
      <c r="AA61" s="37" t="str">
        <f t="shared" si="2"/>
        <v>ELIGIBLE</v>
      </c>
      <c r="AB61" s="37" t="str">
        <f t="shared" si="3"/>
        <v>OKAY</v>
      </c>
      <c r="AC61" s="37">
        <f t="shared" si="4"/>
        <v>1</v>
      </c>
      <c r="AD61" s="37">
        <f t="shared" si="5"/>
        <v>1</v>
      </c>
      <c r="AE61" s="37" t="str">
        <f t="shared" si="6"/>
        <v>CHECK</v>
      </c>
      <c r="AF61" s="37" t="str">
        <f t="shared" si="7"/>
        <v>SRSA</v>
      </c>
      <c r="AG61" s="37">
        <f t="shared" si="8"/>
        <v>0</v>
      </c>
      <c r="AH61" s="37">
        <f t="shared" si="9"/>
        <v>0</v>
      </c>
      <c r="AI61" s="28">
        <f t="shared" si="10"/>
        <v>0</v>
      </c>
      <c r="AJ61" s="28">
        <f t="shared" si="11"/>
        <v>0</v>
      </c>
      <c r="AK61" s="28">
        <f t="shared" si="12"/>
        <v>0</v>
      </c>
    </row>
    <row r="62" spans="1:37" s="28" customFormat="1" ht="12.75">
      <c r="A62" s="27">
        <v>500021</v>
      </c>
      <c r="B62" s="26">
        <v>3306000</v>
      </c>
      <c r="C62" s="26" t="s">
        <v>608</v>
      </c>
      <c r="D62" s="28" t="s">
        <v>47</v>
      </c>
      <c r="E62" s="28" t="s">
        <v>48</v>
      </c>
      <c r="F62" s="28">
        <v>72517</v>
      </c>
      <c r="G62" s="28">
        <v>115</v>
      </c>
      <c r="H62" s="28">
        <v>8702587700</v>
      </c>
      <c r="I62" s="29">
        <v>7</v>
      </c>
      <c r="J62" s="29" t="s">
        <v>1</v>
      </c>
      <c r="K62" s="30" t="s">
        <v>700</v>
      </c>
      <c r="L62" s="42">
        <v>476.27</v>
      </c>
      <c r="M62" s="30" t="s">
        <v>700</v>
      </c>
      <c r="N62" s="31" t="s">
        <v>701</v>
      </c>
      <c r="O62" s="31"/>
      <c r="P62" s="32">
        <v>35.229067930489734</v>
      </c>
      <c r="Q62" s="29" t="str">
        <f t="shared" si="13"/>
        <v>YES</v>
      </c>
      <c r="R62" s="29" t="s">
        <v>1</v>
      </c>
      <c r="S62" s="31" t="s">
        <v>702</v>
      </c>
      <c r="T62" s="33">
        <v>4755</v>
      </c>
      <c r="U62" s="34">
        <v>2494.089378</v>
      </c>
      <c r="V62" s="35">
        <v>4333.7089101</v>
      </c>
      <c r="W62" s="36">
        <v>29078</v>
      </c>
      <c r="X62" s="36">
        <f t="shared" si="14"/>
        <v>40660.7982881</v>
      </c>
      <c r="Y62" s="37">
        <f t="shared" si="0"/>
        <v>1</v>
      </c>
      <c r="Z62" s="37">
        <f t="shared" si="1"/>
        <v>1</v>
      </c>
      <c r="AA62" s="37" t="str">
        <f t="shared" si="2"/>
        <v>ELIGIBLE</v>
      </c>
      <c r="AB62" s="37" t="str">
        <f t="shared" si="3"/>
        <v>OKAY</v>
      </c>
      <c r="AC62" s="37">
        <f t="shared" si="4"/>
        <v>1</v>
      </c>
      <c r="AD62" s="37">
        <f t="shared" si="5"/>
        <v>1</v>
      </c>
      <c r="AE62" s="37" t="str">
        <f t="shared" si="6"/>
        <v>CHECK</v>
      </c>
      <c r="AF62" s="37" t="str">
        <f t="shared" si="7"/>
        <v>SRSA</v>
      </c>
      <c r="AG62" s="37">
        <f t="shared" si="8"/>
        <v>0</v>
      </c>
      <c r="AH62" s="37">
        <f t="shared" si="9"/>
        <v>0</v>
      </c>
      <c r="AI62" s="28">
        <f t="shared" si="10"/>
        <v>0</v>
      </c>
      <c r="AJ62" s="28">
        <f t="shared" si="11"/>
        <v>0</v>
      </c>
      <c r="AK62" s="28">
        <f t="shared" si="12"/>
        <v>0</v>
      </c>
    </row>
    <row r="63" spans="1:37" s="28" customFormat="1" ht="12.75">
      <c r="A63" s="27">
        <v>513020</v>
      </c>
      <c r="B63" s="26">
        <v>3404000</v>
      </c>
      <c r="C63" s="26" t="s">
        <v>555</v>
      </c>
      <c r="D63" s="28" t="s">
        <v>554</v>
      </c>
      <c r="E63" s="28" t="s">
        <v>555</v>
      </c>
      <c r="F63" s="28">
        <v>72471</v>
      </c>
      <c r="G63" s="28">
        <v>99</v>
      </c>
      <c r="H63" s="28">
        <v>8704852336</v>
      </c>
      <c r="I63" s="29">
        <v>7</v>
      </c>
      <c r="J63" s="29" t="s">
        <v>1</v>
      </c>
      <c r="K63" s="30" t="s">
        <v>700</v>
      </c>
      <c r="L63" s="42">
        <v>277.07</v>
      </c>
      <c r="M63" s="30" t="s">
        <v>700</v>
      </c>
      <c r="N63" s="31" t="s">
        <v>701</v>
      </c>
      <c r="O63" s="31"/>
      <c r="P63" s="32">
        <v>20.812182741116754</v>
      </c>
      <c r="Q63" s="29" t="str">
        <f t="shared" si="13"/>
        <v>YES</v>
      </c>
      <c r="R63" s="29" t="s">
        <v>1</v>
      </c>
      <c r="S63" s="31" t="s">
        <v>702</v>
      </c>
      <c r="T63" s="33">
        <v>2125</v>
      </c>
      <c r="U63" s="34">
        <v>1285.519752</v>
      </c>
      <c r="V63" s="35">
        <v>2233.7138483999997</v>
      </c>
      <c r="W63" s="36">
        <v>6589</v>
      </c>
      <c r="X63" s="36">
        <f t="shared" si="14"/>
        <v>12233.233600399999</v>
      </c>
      <c r="Y63" s="37">
        <f t="shared" si="0"/>
        <v>1</v>
      </c>
      <c r="Z63" s="37">
        <f t="shared" si="1"/>
        <v>1</v>
      </c>
      <c r="AA63" s="37" t="str">
        <f t="shared" si="2"/>
        <v>ELIGIBLE</v>
      </c>
      <c r="AB63" s="37" t="str">
        <f t="shared" si="3"/>
        <v>OKAY</v>
      </c>
      <c r="AC63" s="37">
        <f t="shared" si="4"/>
        <v>1</v>
      </c>
      <c r="AD63" s="37">
        <f t="shared" si="5"/>
        <v>1</v>
      </c>
      <c r="AE63" s="37" t="str">
        <f t="shared" si="6"/>
        <v>CHECK</v>
      </c>
      <c r="AF63" s="37" t="str">
        <f t="shared" si="7"/>
        <v>SRSA</v>
      </c>
      <c r="AG63" s="37">
        <f t="shared" si="8"/>
        <v>0</v>
      </c>
      <c r="AH63" s="37">
        <f t="shared" si="9"/>
        <v>0</v>
      </c>
      <c r="AI63" s="28">
        <f t="shared" si="10"/>
        <v>0</v>
      </c>
      <c r="AJ63" s="28">
        <f t="shared" si="11"/>
        <v>0</v>
      </c>
      <c r="AK63" s="28">
        <f t="shared" si="12"/>
        <v>0</v>
      </c>
    </row>
    <row r="64" spans="1:37" s="28" customFormat="1" ht="12.75">
      <c r="A64" s="27">
        <v>502330</v>
      </c>
      <c r="B64" s="26">
        <v>3501000</v>
      </c>
      <c r="C64" s="26" t="s">
        <v>619</v>
      </c>
      <c r="D64" s="28" t="s">
        <v>94</v>
      </c>
      <c r="E64" s="28" t="s">
        <v>95</v>
      </c>
      <c r="F64" s="28">
        <v>72004</v>
      </c>
      <c r="G64" s="28">
        <v>1013</v>
      </c>
      <c r="H64" s="28">
        <v>8707668358</v>
      </c>
      <c r="I64" s="29">
        <v>8</v>
      </c>
      <c r="J64" s="29" t="s">
        <v>1</v>
      </c>
      <c r="K64" s="30" t="s">
        <v>700</v>
      </c>
      <c r="L64" s="42">
        <v>509.86</v>
      </c>
      <c r="M64" s="30" t="s">
        <v>700</v>
      </c>
      <c r="N64" s="31" t="s">
        <v>701</v>
      </c>
      <c r="O64" s="31"/>
      <c r="P64" s="32">
        <v>35.8087487283825</v>
      </c>
      <c r="Q64" s="29" t="str">
        <f t="shared" si="13"/>
        <v>YES</v>
      </c>
      <c r="R64" s="29" t="s">
        <v>1</v>
      </c>
      <c r="S64" s="31" t="s">
        <v>702</v>
      </c>
      <c r="T64" s="33">
        <v>5845</v>
      </c>
      <c r="U64" s="34">
        <v>2530.301202</v>
      </c>
      <c r="V64" s="35">
        <v>4397.5177509000005</v>
      </c>
      <c r="W64" s="36">
        <v>43786</v>
      </c>
      <c r="X64" s="36">
        <f t="shared" si="14"/>
        <v>56558.8189529</v>
      </c>
      <c r="Y64" s="37">
        <f t="shared" si="0"/>
        <v>1</v>
      </c>
      <c r="Z64" s="37">
        <f t="shared" si="1"/>
        <v>1</v>
      </c>
      <c r="AA64" s="37" t="str">
        <f t="shared" si="2"/>
        <v>ELIGIBLE</v>
      </c>
      <c r="AB64" s="37" t="str">
        <f t="shared" si="3"/>
        <v>OKAY</v>
      </c>
      <c r="AC64" s="37">
        <f t="shared" si="4"/>
        <v>1</v>
      </c>
      <c r="AD64" s="37">
        <f t="shared" si="5"/>
        <v>1</v>
      </c>
      <c r="AE64" s="37" t="str">
        <f t="shared" si="6"/>
        <v>CHECK</v>
      </c>
      <c r="AF64" s="37" t="str">
        <f t="shared" si="7"/>
        <v>SRSA</v>
      </c>
      <c r="AG64" s="37">
        <f t="shared" si="8"/>
        <v>0</v>
      </c>
      <c r="AH64" s="37">
        <f t="shared" si="9"/>
        <v>0</v>
      </c>
      <c r="AI64" s="28">
        <f t="shared" si="10"/>
        <v>0</v>
      </c>
      <c r="AJ64" s="28">
        <f t="shared" si="11"/>
        <v>0</v>
      </c>
      <c r="AK64" s="28">
        <f t="shared" si="12"/>
        <v>0</v>
      </c>
    </row>
    <row r="65" spans="1:37" s="28" customFormat="1" ht="12.75">
      <c r="A65" s="27">
        <v>510770</v>
      </c>
      <c r="B65" s="26">
        <v>3605000</v>
      </c>
      <c r="C65" s="26" t="s">
        <v>459</v>
      </c>
      <c r="D65" s="28" t="s">
        <v>458</v>
      </c>
      <c r="E65" s="28" t="s">
        <v>459</v>
      </c>
      <c r="F65" s="28">
        <v>72852</v>
      </c>
      <c r="G65" s="28">
        <v>9999</v>
      </c>
      <c r="H65" s="28">
        <v>5012923353</v>
      </c>
      <c r="I65" s="29">
        <v>7</v>
      </c>
      <c r="J65" s="29" t="s">
        <v>1</v>
      </c>
      <c r="K65" s="30" t="s">
        <v>700</v>
      </c>
      <c r="L65" s="42">
        <v>138.36</v>
      </c>
      <c r="M65" s="30" t="s">
        <v>700</v>
      </c>
      <c r="N65" s="31" t="s">
        <v>701</v>
      </c>
      <c r="O65" s="31"/>
      <c r="P65" s="32">
        <v>51.832460732984295</v>
      </c>
      <c r="Q65" s="29" t="str">
        <f t="shared" si="13"/>
        <v>YES</v>
      </c>
      <c r="R65" s="29" t="s">
        <v>1</v>
      </c>
      <c r="S65" s="31" t="s">
        <v>702</v>
      </c>
      <c r="T65" s="33">
        <v>1455</v>
      </c>
      <c r="U65" s="34">
        <v>706.130568</v>
      </c>
      <c r="V65" s="35">
        <v>1227.7723956</v>
      </c>
      <c r="W65" s="36">
        <v>12306</v>
      </c>
      <c r="X65" s="36">
        <f t="shared" si="14"/>
        <v>15694.9029636</v>
      </c>
      <c r="Y65" s="37">
        <f t="shared" si="0"/>
        <v>1</v>
      </c>
      <c r="Z65" s="37">
        <f t="shared" si="1"/>
        <v>1</v>
      </c>
      <c r="AA65" s="37" t="str">
        <f t="shared" si="2"/>
        <v>ELIGIBLE</v>
      </c>
      <c r="AB65" s="37" t="str">
        <f t="shared" si="3"/>
        <v>OKAY</v>
      </c>
      <c r="AC65" s="37">
        <f t="shared" si="4"/>
        <v>1</v>
      </c>
      <c r="AD65" s="37">
        <f t="shared" si="5"/>
        <v>1</v>
      </c>
      <c r="AE65" s="37" t="str">
        <f t="shared" si="6"/>
        <v>CHECK</v>
      </c>
      <c r="AF65" s="37" t="str">
        <f t="shared" si="7"/>
        <v>SRSA</v>
      </c>
      <c r="AG65" s="37">
        <f t="shared" si="8"/>
        <v>0</v>
      </c>
      <c r="AH65" s="37">
        <f t="shared" si="9"/>
        <v>0</v>
      </c>
      <c r="AI65" s="28">
        <f t="shared" si="10"/>
        <v>0</v>
      </c>
      <c r="AJ65" s="28">
        <f t="shared" si="11"/>
        <v>0</v>
      </c>
      <c r="AK65" s="28">
        <f t="shared" si="12"/>
        <v>0</v>
      </c>
    </row>
    <row r="66" spans="1:37" s="28" customFormat="1" ht="12.75">
      <c r="A66" s="27">
        <v>503510</v>
      </c>
      <c r="B66" s="26">
        <v>3701000</v>
      </c>
      <c r="C66" s="26" t="s">
        <v>149</v>
      </c>
      <c r="D66" s="28" t="s">
        <v>148</v>
      </c>
      <c r="E66" s="28" t="s">
        <v>149</v>
      </c>
      <c r="F66" s="28">
        <v>71826</v>
      </c>
      <c r="G66" s="28">
        <v>380</v>
      </c>
      <c r="H66" s="28">
        <v>8708943313</v>
      </c>
      <c r="I66" s="29">
        <v>7</v>
      </c>
      <c r="J66" s="29" t="s">
        <v>1</v>
      </c>
      <c r="K66" s="30" t="s">
        <v>700</v>
      </c>
      <c r="L66" s="42">
        <v>367.79</v>
      </c>
      <c r="M66" s="30" t="s">
        <v>700</v>
      </c>
      <c r="N66" s="31" t="s">
        <v>701</v>
      </c>
      <c r="O66" s="31"/>
      <c r="P66" s="32">
        <v>46.875</v>
      </c>
      <c r="Q66" s="29" t="str">
        <f t="shared" si="13"/>
        <v>YES</v>
      </c>
      <c r="R66" s="29" t="s">
        <v>1</v>
      </c>
      <c r="S66" s="31" t="s">
        <v>702</v>
      </c>
      <c r="T66" s="33">
        <v>3102</v>
      </c>
      <c r="U66" s="34">
        <v>1720.06164</v>
      </c>
      <c r="V66" s="35">
        <v>2989.419938</v>
      </c>
      <c r="W66" s="36">
        <v>29846</v>
      </c>
      <c r="X66" s="36">
        <f t="shared" si="14"/>
        <v>37657.481578</v>
      </c>
      <c r="Y66" s="37">
        <f t="shared" si="0"/>
        <v>1</v>
      </c>
      <c r="Z66" s="37">
        <f t="shared" si="1"/>
        <v>1</v>
      </c>
      <c r="AA66" s="37" t="str">
        <f t="shared" si="2"/>
        <v>ELIGIBLE</v>
      </c>
      <c r="AB66" s="37" t="str">
        <f t="shared" si="3"/>
        <v>OKAY</v>
      </c>
      <c r="AC66" s="37">
        <f t="shared" si="4"/>
        <v>1</v>
      </c>
      <c r="AD66" s="37">
        <f t="shared" si="5"/>
        <v>1</v>
      </c>
      <c r="AE66" s="37" t="str">
        <f t="shared" si="6"/>
        <v>CHECK</v>
      </c>
      <c r="AF66" s="37" t="str">
        <f t="shared" si="7"/>
        <v>SRSA</v>
      </c>
      <c r="AG66" s="37">
        <f t="shared" si="8"/>
        <v>0</v>
      </c>
      <c r="AH66" s="37">
        <f t="shared" si="9"/>
        <v>0</v>
      </c>
      <c r="AI66" s="28">
        <f t="shared" si="10"/>
        <v>0</v>
      </c>
      <c r="AJ66" s="28">
        <f t="shared" si="11"/>
        <v>0</v>
      </c>
      <c r="AK66" s="28">
        <f t="shared" si="12"/>
        <v>0</v>
      </c>
    </row>
    <row r="67" spans="1:37" s="28" customFormat="1" ht="12.75">
      <c r="A67" s="27">
        <v>508910</v>
      </c>
      <c r="B67" s="26">
        <v>3702000</v>
      </c>
      <c r="C67" s="26" t="s">
        <v>378</v>
      </c>
      <c r="D67" s="28" t="s">
        <v>377</v>
      </c>
      <c r="E67" s="28" t="s">
        <v>378</v>
      </c>
      <c r="F67" s="28">
        <v>71845</v>
      </c>
      <c r="G67" s="28">
        <v>950</v>
      </c>
      <c r="H67" s="28">
        <v>8709215500</v>
      </c>
      <c r="I67" s="29">
        <v>7</v>
      </c>
      <c r="J67" s="29" t="s">
        <v>1</v>
      </c>
      <c r="K67" s="30" t="s">
        <v>700</v>
      </c>
      <c r="L67" s="42">
        <v>490.91</v>
      </c>
      <c r="M67" s="30" t="s">
        <v>700</v>
      </c>
      <c r="N67" s="31" t="s">
        <v>701</v>
      </c>
      <c r="O67" s="31"/>
      <c r="P67" s="32">
        <v>30.095541401273884</v>
      </c>
      <c r="Q67" s="29" t="str">
        <f t="shared" si="13"/>
        <v>YES</v>
      </c>
      <c r="R67" s="29" t="s">
        <v>1</v>
      </c>
      <c r="S67" s="31" t="s">
        <v>702</v>
      </c>
      <c r="T67" s="33">
        <v>4283</v>
      </c>
      <c r="U67" s="34">
        <v>2308.50378</v>
      </c>
      <c r="V67" s="35">
        <v>4011.563601</v>
      </c>
      <c r="W67" s="36">
        <v>24938</v>
      </c>
      <c r="X67" s="36">
        <f t="shared" si="14"/>
        <v>35541.067381</v>
      </c>
      <c r="Y67" s="37">
        <f t="shared" si="0"/>
        <v>1</v>
      </c>
      <c r="Z67" s="37">
        <f t="shared" si="1"/>
        <v>1</v>
      </c>
      <c r="AA67" s="37" t="str">
        <f t="shared" si="2"/>
        <v>ELIGIBLE</v>
      </c>
      <c r="AB67" s="37" t="str">
        <f t="shared" si="3"/>
        <v>OKAY</v>
      </c>
      <c r="AC67" s="37">
        <f t="shared" si="4"/>
        <v>1</v>
      </c>
      <c r="AD67" s="37">
        <f t="shared" si="5"/>
        <v>1</v>
      </c>
      <c r="AE67" s="37" t="str">
        <f t="shared" si="6"/>
        <v>CHECK</v>
      </c>
      <c r="AF67" s="37" t="str">
        <f t="shared" si="7"/>
        <v>SRSA</v>
      </c>
      <c r="AG67" s="37">
        <f t="shared" si="8"/>
        <v>0</v>
      </c>
      <c r="AH67" s="37">
        <f t="shared" si="9"/>
        <v>0</v>
      </c>
      <c r="AI67" s="28">
        <f t="shared" si="10"/>
        <v>0</v>
      </c>
      <c r="AJ67" s="28">
        <f t="shared" si="11"/>
        <v>0</v>
      </c>
      <c r="AK67" s="28">
        <f t="shared" si="12"/>
        <v>0</v>
      </c>
    </row>
    <row r="68" spans="1:37" s="28" customFormat="1" ht="12.75">
      <c r="A68" s="27">
        <v>503270</v>
      </c>
      <c r="B68" s="26">
        <v>3801000</v>
      </c>
      <c r="C68" s="26" t="s">
        <v>137</v>
      </c>
      <c r="D68" s="28" t="s">
        <v>136</v>
      </c>
      <c r="E68" s="28" t="s">
        <v>137</v>
      </c>
      <c r="F68" s="28">
        <v>72415</v>
      </c>
      <c r="G68" s="28">
        <v>240</v>
      </c>
      <c r="H68" s="28">
        <v>8708786273</v>
      </c>
      <c r="I68" s="29">
        <v>7</v>
      </c>
      <c r="J68" s="29" t="s">
        <v>1</v>
      </c>
      <c r="K68" s="30" t="s">
        <v>700</v>
      </c>
      <c r="L68" s="42">
        <v>364.41</v>
      </c>
      <c r="M68" s="30" t="s">
        <v>700</v>
      </c>
      <c r="N68" s="31" t="s">
        <v>701</v>
      </c>
      <c r="O68" s="31"/>
      <c r="P68" s="32">
        <v>33.25062034739454</v>
      </c>
      <c r="Q68" s="29" t="str">
        <f t="shared" si="13"/>
        <v>YES</v>
      </c>
      <c r="R68" s="29" t="s">
        <v>1</v>
      </c>
      <c r="S68" s="31" t="s">
        <v>702</v>
      </c>
      <c r="T68" s="33">
        <v>3039</v>
      </c>
      <c r="U68" s="34">
        <v>1720.06164</v>
      </c>
      <c r="V68" s="35">
        <v>2989.419938</v>
      </c>
      <c r="W68" s="36">
        <v>17806</v>
      </c>
      <c r="X68" s="36">
        <f t="shared" si="14"/>
        <v>25554.481578</v>
      </c>
      <c r="Y68" s="37">
        <f t="shared" si="0"/>
        <v>1</v>
      </c>
      <c r="Z68" s="37">
        <f t="shared" si="1"/>
        <v>1</v>
      </c>
      <c r="AA68" s="37" t="str">
        <f t="shared" si="2"/>
        <v>ELIGIBLE</v>
      </c>
      <c r="AB68" s="37" t="str">
        <f t="shared" si="3"/>
        <v>OKAY</v>
      </c>
      <c r="AC68" s="37">
        <f t="shared" si="4"/>
        <v>1</v>
      </c>
      <c r="AD68" s="37">
        <f t="shared" si="5"/>
        <v>1</v>
      </c>
      <c r="AE68" s="37" t="str">
        <f t="shared" si="6"/>
        <v>CHECK</v>
      </c>
      <c r="AF68" s="37" t="str">
        <f t="shared" si="7"/>
        <v>SRSA</v>
      </c>
      <c r="AG68" s="37">
        <f t="shared" si="8"/>
        <v>0</v>
      </c>
      <c r="AH68" s="37">
        <f t="shared" si="9"/>
        <v>0</v>
      </c>
      <c r="AI68" s="28">
        <f t="shared" si="10"/>
        <v>0</v>
      </c>
      <c r="AJ68" s="28">
        <f t="shared" si="11"/>
        <v>0</v>
      </c>
      <c r="AK68" s="28">
        <f t="shared" si="12"/>
        <v>0</v>
      </c>
    </row>
    <row r="69" spans="1:37" s="28" customFormat="1" ht="12.75">
      <c r="A69" s="27">
        <v>509120</v>
      </c>
      <c r="B69" s="26">
        <v>3805000</v>
      </c>
      <c r="C69" s="26" t="s">
        <v>386</v>
      </c>
      <c r="D69" s="28" t="s">
        <v>194</v>
      </c>
      <c r="E69" s="28" t="s">
        <v>386</v>
      </c>
      <c r="F69" s="28">
        <v>72440</v>
      </c>
      <c r="G69" s="28">
        <v>70</v>
      </c>
      <c r="H69" s="28">
        <v>8705283462</v>
      </c>
      <c r="I69" s="29">
        <v>7</v>
      </c>
      <c r="J69" s="29" t="s">
        <v>1</v>
      </c>
      <c r="K69" s="30" t="s">
        <v>700</v>
      </c>
      <c r="L69" s="42">
        <v>221.05</v>
      </c>
      <c r="M69" s="30" t="s">
        <v>700</v>
      </c>
      <c r="N69" s="31" t="s">
        <v>701</v>
      </c>
      <c r="O69" s="31"/>
      <c r="P69" s="32">
        <v>15.261044176706829</v>
      </c>
      <c r="Q69" s="29" t="str">
        <f t="shared" si="13"/>
        <v>NO</v>
      </c>
      <c r="R69" s="29" t="s">
        <v>1</v>
      </c>
      <c r="S69" s="31" t="s">
        <v>702</v>
      </c>
      <c r="T69" s="33">
        <v>1639</v>
      </c>
      <c r="U69" s="34">
        <v>1018.45755</v>
      </c>
      <c r="V69" s="35">
        <v>1769.7486475</v>
      </c>
      <c r="W69" s="36">
        <v>5847</v>
      </c>
      <c r="X69" s="36">
        <f t="shared" si="14"/>
        <v>10274.2061975</v>
      </c>
      <c r="Y69" s="37">
        <f t="shared" si="0"/>
        <v>1</v>
      </c>
      <c r="Z69" s="37">
        <f t="shared" si="1"/>
        <v>1</v>
      </c>
      <c r="AA69" s="37" t="str">
        <f t="shared" si="2"/>
        <v>ELIGIBLE</v>
      </c>
      <c r="AB69" s="37" t="str">
        <f t="shared" si="3"/>
        <v>OKAY</v>
      </c>
      <c r="AC69" s="37">
        <f t="shared" si="4"/>
        <v>0</v>
      </c>
      <c r="AD69" s="37">
        <f t="shared" si="5"/>
        <v>1</v>
      </c>
      <c r="AE69" s="37">
        <f t="shared" si="6"/>
        <v>0</v>
      </c>
      <c r="AF69" s="37">
        <f t="shared" si="7"/>
        <v>0</v>
      </c>
      <c r="AG69" s="37">
        <f t="shared" si="8"/>
        <v>0</v>
      </c>
      <c r="AH69" s="37">
        <f t="shared" si="9"/>
        <v>0</v>
      </c>
      <c r="AI69" s="28">
        <f t="shared" si="10"/>
        <v>0</v>
      </c>
      <c r="AJ69" s="28">
        <f t="shared" si="11"/>
        <v>0</v>
      </c>
      <c r="AK69" s="28">
        <f t="shared" si="12"/>
        <v>0</v>
      </c>
    </row>
    <row r="70" spans="1:37" s="28" customFormat="1" ht="12.75">
      <c r="A70" s="27">
        <v>512480</v>
      </c>
      <c r="B70" s="26">
        <v>3806000</v>
      </c>
      <c r="C70" s="26" t="s">
        <v>670</v>
      </c>
      <c r="D70" s="28" t="s">
        <v>527</v>
      </c>
      <c r="E70" s="28" t="s">
        <v>528</v>
      </c>
      <c r="F70" s="28">
        <v>72434</v>
      </c>
      <c r="G70" s="28">
        <v>1080</v>
      </c>
      <c r="H70" s="28">
        <v>8708692384</v>
      </c>
      <c r="I70" s="29">
        <v>7</v>
      </c>
      <c r="J70" s="29" t="s">
        <v>1</v>
      </c>
      <c r="K70" s="30" t="s">
        <v>700</v>
      </c>
      <c r="L70" s="42">
        <v>551.81</v>
      </c>
      <c r="M70" s="30" t="s">
        <v>700</v>
      </c>
      <c r="N70" s="31" t="s">
        <v>701</v>
      </c>
      <c r="O70" s="31"/>
      <c r="P70" s="32">
        <v>35.791757049891544</v>
      </c>
      <c r="Q70" s="29" t="str">
        <f t="shared" si="13"/>
        <v>YES</v>
      </c>
      <c r="R70" s="29" t="s">
        <v>1</v>
      </c>
      <c r="S70" s="31" t="s">
        <v>702</v>
      </c>
      <c r="T70" s="33">
        <v>4828</v>
      </c>
      <c r="U70" s="34">
        <v>2616.304284</v>
      </c>
      <c r="V70" s="35">
        <v>4577.8431682</v>
      </c>
      <c r="W70" s="36">
        <v>22701</v>
      </c>
      <c r="X70" s="36">
        <f t="shared" si="14"/>
        <v>34723.1474522</v>
      </c>
      <c r="Y70" s="37">
        <f t="shared" si="0"/>
        <v>1</v>
      </c>
      <c r="Z70" s="37">
        <f t="shared" si="1"/>
        <v>1</v>
      </c>
      <c r="AA70" s="37" t="str">
        <f t="shared" si="2"/>
        <v>ELIGIBLE</v>
      </c>
      <c r="AB70" s="37" t="str">
        <f t="shared" si="3"/>
        <v>OKAY</v>
      </c>
      <c r="AC70" s="37">
        <f t="shared" si="4"/>
        <v>1</v>
      </c>
      <c r="AD70" s="37">
        <f t="shared" si="5"/>
        <v>1</v>
      </c>
      <c r="AE70" s="37" t="str">
        <f t="shared" si="6"/>
        <v>CHECK</v>
      </c>
      <c r="AF70" s="37" t="str">
        <f t="shared" si="7"/>
        <v>SRSA</v>
      </c>
      <c r="AG70" s="37">
        <f t="shared" si="8"/>
        <v>0</v>
      </c>
      <c r="AH70" s="37">
        <f t="shared" si="9"/>
        <v>0</v>
      </c>
      <c r="AI70" s="28">
        <f t="shared" si="10"/>
        <v>0</v>
      </c>
      <c r="AJ70" s="28">
        <f t="shared" si="11"/>
        <v>0</v>
      </c>
      <c r="AK70" s="28">
        <f t="shared" si="12"/>
        <v>0</v>
      </c>
    </row>
    <row r="71" spans="1:37" s="28" customFormat="1" ht="12.75">
      <c r="A71" s="27">
        <v>512900</v>
      </c>
      <c r="B71" s="26">
        <v>3807000</v>
      </c>
      <c r="C71" s="26" t="s">
        <v>675</v>
      </c>
      <c r="D71" s="28" t="s">
        <v>59</v>
      </c>
      <c r="E71" s="28" t="s">
        <v>548</v>
      </c>
      <c r="F71" s="28">
        <v>72469</v>
      </c>
      <c r="G71" s="28">
        <v>50</v>
      </c>
      <c r="H71" s="28">
        <v>8705283856</v>
      </c>
      <c r="I71" s="29">
        <v>7</v>
      </c>
      <c r="J71" s="29" t="s">
        <v>1</v>
      </c>
      <c r="K71" s="30" t="s">
        <v>700</v>
      </c>
      <c r="L71" s="42">
        <v>322.18</v>
      </c>
      <c r="M71" s="30" t="s">
        <v>700</v>
      </c>
      <c r="N71" s="31" t="s">
        <v>701</v>
      </c>
      <c r="O71" s="31"/>
      <c r="P71" s="32">
        <v>16.136363636363637</v>
      </c>
      <c r="Q71" s="29" t="str">
        <f t="shared" si="13"/>
        <v>NO</v>
      </c>
      <c r="R71" s="29" t="s">
        <v>1</v>
      </c>
      <c r="S71" s="31" t="s">
        <v>702</v>
      </c>
      <c r="T71" s="33">
        <v>2570</v>
      </c>
      <c r="U71" s="34">
        <v>1471.10535</v>
      </c>
      <c r="V71" s="35">
        <v>2556.8591575</v>
      </c>
      <c r="W71" s="36">
        <v>10276</v>
      </c>
      <c r="X71" s="36">
        <f t="shared" si="14"/>
        <v>16873.9645075</v>
      </c>
      <c r="Y71" s="37">
        <f t="shared" si="0"/>
        <v>1</v>
      </c>
      <c r="Z71" s="37">
        <f t="shared" si="1"/>
        <v>1</v>
      </c>
      <c r="AA71" s="37" t="str">
        <f aca="true" t="shared" si="15" ref="AA71:AA134">IF(AND(Y71=1,Z71=1),"ELIGIBLE",0)</f>
        <v>ELIGIBLE</v>
      </c>
      <c r="AB71" s="37" t="str">
        <f aca="true" t="shared" si="16" ref="AB71:AB134">IF(AND(AA71="ELIGIBLE",N71="YES"),"OKAY",0)</f>
        <v>OKAY</v>
      </c>
      <c r="AC71" s="37">
        <f t="shared" si="4"/>
        <v>0</v>
      </c>
      <c r="AD71" s="37">
        <f t="shared" si="5"/>
        <v>1</v>
      </c>
      <c r="AE71" s="37">
        <f aca="true" t="shared" si="17" ref="AE71:AE134">IF(AND(AC71=1,AD71=1),"CHECK",0)</f>
        <v>0</v>
      </c>
      <c r="AF71" s="37">
        <f aca="true" t="shared" si="18" ref="AF71:AF134">IF(AND(AA71="ELIGIBLE",AE71="CHECK"),"SRSA",0)</f>
        <v>0</v>
      </c>
      <c r="AG71" s="37">
        <f aca="true" t="shared" si="19" ref="AG71:AG134">IF(AND(AE71="CHECK",AF71=0),"RLISP",0)</f>
        <v>0</v>
      </c>
      <c r="AH71" s="37">
        <f aca="true" t="shared" si="20" ref="AH71:AH134">IF(AND(AB71="OKAY",AG71="RLISP"),"NO",0)</f>
        <v>0</v>
      </c>
      <c r="AI71" s="28">
        <f t="shared" si="10"/>
        <v>0</v>
      </c>
      <c r="AJ71" s="28">
        <f t="shared" si="11"/>
        <v>0</v>
      </c>
      <c r="AK71" s="28">
        <f t="shared" si="12"/>
        <v>0</v>
      </c>
    </row>
    <row r="72" spans="1:37" s="28" customFormat="1" ht="12.75">
      <c r="A72" s="27">
        <v>506750</v>
      </c>
      <c r="B72" s="26">
        <v>4001000</v>
      </c>
      <c r="C72" s="26" t="s">
        <v>289</v>
      </c>
      <c r="D72" s="28" t="s">
        <v>288</v>
      </c>
      <c r="E72" s="28" t="s">
        <v>289</v>
      </c>
      <c r="F72" s="28">
        <v>71643</v>
      </c>
      <c r="G72" s="28">
        <v>639</v>
      </c>
      <c r="H72" s="28">
        <v>8702634715</v>
      </c>
      <c r="I72" s="29">
        <v>7</v>
      </c>
      <c r="J72" s="29" t="s">
        <v>1</v>
      </c>
      <c r="K72" s="30" t="s">
        <v>700</v>
      </c>
      <c r="L72" s="42">
        <v>213.96</v>
      </c>
      <c r="M72" s="30" t="s">
        <v>700</v>
      </c>
      <c r="N72" s="31" t="s">
        <v>701</v>
      </c>
      <c r="O72" s="31"/>
      <c r="P72" s="32">
        <v>34.1130604288499</v>
      </c>
      <c r="Q72" s="29" t="str">
        <f aca="true" t="shared" si="21" ref="Q72:Q134">IF(P72&lt;20,"NO","YES")</f>
        <v>YES</v>
      </c>
      <c r="R72" s="29" t="s">
        <v>1</v>
      </c>
      <c r="S72" s="31" t="s">
        <v>702</v>
      </c>
      <c r="T72" s="33">
        <v>2510</v>
      </c>
      <c r="U72" s="34">
        <v>1063.72233</v>
      </c>
      <c r="V72" s="35">
        <v>1856.8608036</v>
      </c>
      <c r="W72" s="36">
        <v>21483</v>
      </c>
      <c r="X72" s="36">
        <f aca="true" t="shared" si="22" ref="X72:X134">SUM(T72:W72)</f>
        <v>26913.5831336</v>
      </c>
      <c r="Y72" s="37">
        <f t="shared" si="0"/>
        <v>1</v>
      </c>
      <c r="Z72" s="37">
        <f t="shared" si="1"/>
        <v>1</v>
      </c>
      <c r="AA72" s="37" t="str">
        <f t="shared" si="15"/>
        <v>ELIGIBLE</v>
      </c>
      <c r="AB72" s="37" t="str">
        <f t="shared" si="16"/>
        <v>OKAY</v>
      </c>
      <c r="AC72" s="37">
        <f t="shared" si="4"/>
        <v>1</v>
      </c>
      <c r="AD72" s="37">
        <f t="shared" si="5"/>
        <v>1</v>
      </c>
      <c r="AE72" s="37" t="str">
        <f t="shared" si="17"/>
        <v>CHECK</v>
      </c>
      <c r="AF72" s="37" t="str">
        <f t="shared" si="18"/>
        <v>SRSA</v>
      </c>
      <c r="AG72" s="37">
        <f t="shared" si="19"/>
        <v>0</v>
      </c>
      <c r="AH72" s="37">
        <f t="shared" si="20"/>
        <v>0</v>
      </c>
      <c r="AI72" s="28">
        <f t="shared" si="10"/>
        <v>0</v>
      </c>
      <c r="AJ72" s="28">
        <f t="shared" si="11"/>
        <v>0</v>
      </c>
      <c r="AK72" s="28">
        <f t="shared" si="12"/>
        <v>0</v>
      </c>
    </row>
    <row r="73" spans="1:37" s="28" customFormat="1" ht="12.75">
      <c r="A73" s="27">
        <v>506780</v>
      </c>
      <c r="B73" s="26">
        <v>4002000</v>
      </c>
      <c r="C73" s="26" t="s">
        <v>291</v>
      </c>
      <c r="D73" s="28" t="s">
        <v>290</v>
      </c>
      <c r="E73" s="28" t="s">
        <v>291</v>
      </c>
      <c r="F73" s="28">
        <v>71644</v>
      </c>
      <c r="G73" s="28">
        <v>238</v>
      </c>
      <c r="H73" s="28">
        <v>8704793351</v>
      </c>
      <c r="I73" s="29">
        <v>7</v>
      </c>
      <c r="J73" s="29" t="s">
        <v>1</v>
      </c>
      <c r="K73" s="30" t="s">
        <v>700</v>
      </c>
      <c r="L73" s="42">
        <v>261.87</v>
      </c>
      <c r="M73" s="30" t="s">
        <v>700</v>
      </c>
      <c r="N73" s="31" t="s">
        <v>701</v>
      </c>
      <c r="O73" s="31"/>
      <c r="P73" s="32">
        <v>39.85330073349633</v>
      </c>
      <c r="Q73" s="29" t="str">
        <f t="shared" si="21"/>
        <v>YES</v>
      </c>
      <c r="R73" s="29" t="s">
        <v>1</v>
      </c>
      <c r="S73" s="31" t="s">
        <v>702</v>
      </c>
      <c r="T73" s="33">
        <v>3052</v>
      </c>
      <c r="U73" s="34">
        <v>1394.155224</v>
      </c>
      <c r="V73" s="35">
        <v>2423.1403708</v>
      </c>
      <c r="W73" s="36">
        <v>20610</v>
      </c>
      <c r="X73" s="36">
        <f t="shared" si="22"/>
        <v>27479.2955948</v>
      </c>
      <c r="Y73" s="37">
        <f t="shared" si="0"/>
        <v>1</v>
      </c>
      <c r="Z73" s="37">
        <f t="shared" si="1"/>
        <v>1</v>
      </c>
      <c r="AA73" s="37" t="str">
        <f t="shared" si="15"/>
        <v>ELIGIBLE</v>
      </c>
      <c r="AB73" s="37" t="str">
        <f t="shared" si="16"/>
        <v>OKAY</v>
      </c>
      <c r="AC73" s="37">
        <f t="shared" si="4"/>
        <v>1</v>
      </c>
      <c r="AD73" s="37">
        <f t="shared" si="5"/>
        <v>1</v>
      </c>
      <c r="AE73" s="37" t="str">
        <f t="shared" si="17"/>
        <v>CHECK</v>
      </c>
      <c r="AF73" s="37" t="str">
        <f t="shared" si="18"/>
        <v>SRSA</v>
      </c>
      <c r="AG73" s="37">
        <f t="shared" si="19"/>
        <v>0</v>
      </c>
      <c r="AH73" s="37">
        <f t="shared" si="20"/>
        <v>0</v>
      </c>
      <c r="AI73" s="28">
        <f t="shared" si="10"/>
        <v>0</v>
      </c>
      <c r="AJ73" s="28">
        <f t="shared" si="11"/>
        <v>0</v>
      </c>
      <c r="AK73" s="28">
        <f t="shared" si="12"/>
        <v>0</v>
      </c>
    </row>
    <row r="74" spans="1:37" s="28" customFormat="1" ht="12.75">
      <c r="A74" s="27">
        <v>506240</v>
      </c>
      <c r="B74" s="26">
        <v>4102000</v>
      </c>
      <c r="C74" s="26" t="s">
        <v>269</v>
      </c>
      <c r="D74" s="28" t="s">
        <v>268</v>
      </c>
      <c r="E74" s="28" t="s">
        <v>269</v>
      </c>
      <c r="F74" s="28">
        <v>71836</v>
      </c>
      <c r="G74" s="28">
        <v>280</v>
      </c>
      <c r="H74" s="28">
        <v>8705427211</v>
      </c>
      <c r="I74" s="29">
        <v>7</v>
      </c>
      <c r="J74" s="29" t="s">
        <v>1</v>
      </c>
      <c r="K74" s="30" t="s">
        <v>700</v>
      </c>
      <c r="L74" s="42">
        <v>478.64</v>
      </c>
      <c r="M74" s="30" t="s">
        <v>700</v>
      </c>
      <c r="N74" s="31" t="s">
        <v>701</v>
      </c>
      <c r="O74" s="31"/>
      <c r="P74" s="32">
        <v>32.068965517241374</v>
      </c>
      <c r="Q74" s="29" t="str">
        <f t="shared" si="21"/>
        <v>YES</v>
      </c>
      <c r="R74" s="29" t="s">
        <v>1</v>
      </c>
      <c r="S74" s="31" t="s">
        <v>702</v>
      </c>
      <c r="T74" s="33">
        <v>3487</v>
      </c>
      <c r="U74" s="34">
        <v>2141.024094</v>
      </c>
      <c r="V74" s="35">
        <v>3720.8227123</v>
      </c>
      <c r="W74" s="36">
        <v>24346</v>
      </c>
      <c r="X74" s="36">
        <f t="shared" si="22"/>
        <v>33694.846806300004</v>
      </c>
      <c r="Y74" s="37">
        <f t="shared" si="0"/>
        <v>1</v>
      </c>
      <c r="Z74" s="37">
        <f t="shared" si="1"/>
        <v>1</v>
      </c>
      <c r="AA74" s="37" t="str">
        <f t="shared" si="15"/>
        <v>ELIGIBLE</v>
      </c>
      <c r="AB74" s="37" t="str">
        <f t="shared" si="16"/>
        <v>OKAY</v>
      </c>
      <c r="AC74" s="37">
        <f t="shared" si="4"/>
        <v>1</v>
      </c>
      <c r="AD74" s="37">
        <f t="shared" si="5"/>
        <v>1</v>
      </c>
      <c r="AE74" s="37" t="str">
        <f t="shared" si="17"/>
        <v>CHECK</v>
      </c>
      <c r="AF74" s="37" t="str">
        <f t="shared" si="18"/>
        <v>SRSA</v>
      </c>
      <c r="AG74" s="37">
        <f t="shared" si="19"/>
        <v>0</v>
      </c>
      <c r="AH74" s="37">
        <f t="shared" si="20"/>
        <v>0</v>
      </c>
      <c r="AI74" s="28">
        <f t="shared" si="10"/>
        <v>0</v>
      </c>
      <c r="AJ74" s="28">
        <f t="shared" si="11"/>
        <v>0</v>
      </c>
      <c r="AK74" s="28">
        <f t="shared" si="12"/>
        <v>0</v>
      </c>
    </row>
    <row r="75" spans="1:37" s="28" customFormat="1" ht="12.75">
      <c r="A75" s="27">
        <v>509150</v>
      </c>
      <c r="B75" s="26">
        <v>4202000</v>
      </c>
      <c r="C75" s="26" t="s">
        <v>388</v>
      </c>
      <c r="D75" s="28" t="s">
        <v>387</v>
      </c>
      <c r="E75" s="28" t="s">
        <v>388</v>
      </c>
      <c r="F75" s="28">
        <v>72943</v>
      </c>
      <c r="G75" s="28">
        <v>8504</v>
      </c>
      <c r="H75" s="28">
        <v>5019692566</v>
      </c>
      <c r="I75" s="29">
        <v>7</v>
      </c>
      <c r="J75" s="29" t="s">
        <v>1</v>
      </c>
      <c r="K75" s="30" t="s">
        <v>700</v>
      </c>
      <c r="L75" s="42">
        <v>503.55</v>
      </c>
      <c r="M75" s="30" t="s">
        <v>700</v>
      </c>
      <c r="N75" s="31" t="s">
        <v>701</v>
      </c>
      <c r="O75" s="31"/>
      <c r="P75" s="32">
        <v>29.333333333333332</v>
      </c>
      <c r="Q75" s="29" t="str">
        <f t="shared" si="21"/>
        <v>YES</v>
      </c>
      <c r="R75" s="29" t="s">
        <v>1</v>
      </c>
      <c r="S75" s="31" t="s">
        <v>702</v>
      </c>
      <c r="T75" s="33">
        <v>4283</v>
      </c>
      <c r="U75" s="34">
        <v>2471.456988</v>
      </c>
      <c r="V75" s="35">
        <v>4295.2033845999995</v>
      </c>
      <c r="W75" s="36">
        <v>21207</v>
      </c>
      <c r="X75" s="36">
        <f t="shared" si="22"/>
        <v>32256.6603726</v>
      </c>
      <c r="Y75" s="37">
        <f t="shared" si="0"/>
        <v>1</v>
      </c>
      <c r="Z75" s="37">
        <f t="shared" si="1"/>
        <v>1</v>
      </c>
      <c r="AA75" s="37" t="str">
        <f t="shared" si="15"/>
        <v>ELIGIBLE</v>
      </c>
      <c r="AB75" s="37" t="str">
        <f t="shared" si="16"/>
        <v>OKAY</v>
      </c>
      <c r="AC75" s="37">
        <f t="shared" si="4"/>
        <v>1</v>
      </c>
      <c r="AD75" s="37">
        <f t="shared" si="5"/>
        <v>1</v>
      </c>
      <c r="AE75" s="37" t="str">
        <f t="shared" si="17"/>
        <v>CHECK</v>
      </c>
      <c r="AF75" s="37" t="str">
        <f t="shared" si="18"/>
        <v>SRSA</v>
      </c>
      <c r="AG75" s="37">
        <f t="shared" si="19"/>
        <v>0</v>
      </c>
      <c r="AH75" s="37">
        <f t="shared" si="20"/>
        <v>0</v>
      </c>
      <c r="AI75" s="28">
        <f t="shared" si="10"/>
        <v>0</v>
      </c>
      <c r="AJ75" s="28">
        <f t="shared" si="11"/>
        <v>0</v>
      </c>
      <c r="AK75" s="28">
        <f t="shared" si="12"/>
        <v>0</v>
      </c>
    </row>
    <row r="76" spans="1:37" s="28" customFormat="1" ht="12.75">
      <c r="A76" s="27">
        <v>508460</v>
      </c>
      <c r="B76" s="26">
        <v>4402000</v>
      </c>
      <c r="C76" s="26" t="s">
        <v>364</v>
      </c>
      <c r="D76" s="28" t="s">
        <v>363</v>
      </c>
      <c r="E76" s="28" t="s">
        <v>364</v>
      </c>
      <c r="F76" s="28">
        <v>72742</v>
      </c>
      <c r="G76" s="28">
        <v>149</v>
      </c>
      <c r="H76" s="28">
        <v>5016652995</v>
      </c>
      <c r="I76" s="29">
        <v>7</v>
      </c>
      <c r="J76" s="29" t="s">
        <v>1</v>
      </c>
      <c r="K76" s="30" t="s">
        <v>700</v>
      </c>
      <c r="L76" s="42">
        <v>215.38</v>
      </c>
      <c r="M76" s="30" t="s">
        <v>700</v>
      </c>
      <c r="N76" s="31" t="s">
        <v>701</v>
      </c>
      <c r="O76" s="31"/>
      <c r="P76" s="32">
        <v>32.11267605633803</v>
      </c>
      <c r="Q76" s="29" t="str">
        <f t="shared" si="21"/>
        <v>YES</v>
      </c>
      <c r="R76" s="29" t="s">
        <v>1</v>
      </c>
      <c r="S76" s="31" t="s">
        <v>702</v>
      </c>
      <c r="T76" s="33">
        <v>2098</v>
      </c>
      <c r="U76" s="34">
        <v>1226.675538</v>
      </c>
      <c r="V76" s="35">
        <v>2131.3994820999997</v>
      </c>
      <c r="W76" s="36">
        <v>14793</v>
      </c>
      <c r="X76" s="36">
        <f t="shared" si="22"/>
        <v>20249.075020099997</v>
      </c>
      <c r="Y76" s="37">
        <f t="shared" si="0"/>
        <v>1</v>
      </c>
      <c r="Z76" s="37">
        <f t="shared" si="1"/>
        <v>1</v>
      </c>
      <c r="AA76" s="37" t="str">
        <f t="shared" si="15"/>
        <v>ELIGIBLE</v>
      </c>
      <c r="AB76" s="37" t="str">
        <f t="shared" si="16"/>
        <v>OKAY</v>
      </c>
      <c r="AC76" s="37">
        <f t="shared" si="4"/>
        <v>1</v>
      </c>
      <c r="AD76" s="37">
        <f t="shared" si="5"/>
        <v>1</v>
      </c>
      <c r="AE76" s="37" t="str">
        <f t="shared" si="17"/>
        <v>CHECK</v>
      </c>
      <c r="AF76" s="37" t="str">
        <f t="shared" si="18"/>
        <v>SRSA</v>
      </c>
      <c r="AG76" s="37">
        <f t="shared" si="19"/>
        <v>0</v>
      </c>
      <c r="AH76" s="37">
        <f t="shared" si="20"/>
        <v>0</v>
      </c>
      <c r="AI76" s="28">
        <f t="shared" si="10"/>
        <v>0</v>
      </c>
      <c r="AJ76" s="28">
        <f t="shared" si="11"/>
        <v>0</v>
      </c>
      <c r="AK76" s="28">
        <f t="shared" si="12"/>
        <v>0</v>
      </c>
    </row>
    <row r="77" spans="1:37" s="28" customFormat="1" ht="12.75">
      <c r="A77" s="27">
        <v>512750</v>
      </c>
      <c r="B77" s="26">
        <v>4403000</v>
      </c>
      <c r="C77" s="26" t="s">
        <v>543</v>
      </c>
      <c r="D77" s="28" t="s">
        <v>542</v>
      </c>
      <c r="E77" s="28" t="s">
        <v>543</v>
      </c>
      <c r="F77" s="28">
        <v>72760</v>
      </c>
      <c r="G77" s="28">
        <v>125</v>
      </c>
      <c r="H77" s="28">
        <v>5016772624</v>
      </c>
      <c r="I77" s="29">
        <v>7</v>
      </c>
      <c r="J77" s="29" t="s">
        <v>1</v>
      </c>
      <c r="K77" s="30" t="s">
        <v>700</v>
      </c>
      <c r="L77" s="42">
        <v>334.49</v>
      </c>
      <c r="M77" s="30" t="s">
        <v>700</v>
      </c>
      <c r="N77" s="31" t="s">
        <v>701</v>
      </c>
      <c r="O77" s="31"/>
      <c r="P77" s="32">
        <v>31.319910514541387</v>
      </c>
      <c r="Q77" s="29" t="str">
        <f t="shared" si="21"/>
        <v>YES</v>
      </c>
      <c r="R77" s="29" t="s">
        <v>1</v>
      </c>
      <c r="S77" s="31" t="s">
        <v>702</v>
      </c>
      <c r="T77" s="33">
        <v>2582</v>
      </c>
      <c r="U77" s="34">
        <v>1552.581954</v>
      </c>
      <c r="V77" s="35">
        <v>2729.0834697</v>
      </c>
      <c r="W77" s="36">
        <v>18263</v>
      </c>
      <c r="X77" s="36">
        <f t="shared" si="22"/>
        <v>25126.6654237</v>
      </c>
      <c r="Y77" s="37">
        <f t="shared" si="0"/>
        <v>1</v>
      </c>
      <c r="Z77" s="37">
        <f t="shared" si="1"/>
        <v>1</v>
      </c>
      <c r="AA77" s="37" t="str">
        <f t="shared" si="15"/>
        <v>ELIGIBLE</v>
      </c>
      <c r="AB77" s="37" t="str">
        <f t="shared" si="16"/>
        <v>OKAY</v>
      </c>
      <c r="AC77" s="37">
        <f t="shared" si="4"/>
        <v>1</v>
      </c>
      <c r="AD77" s="37">
        <f t="shared" si="5"/>
        <v>1</v>
      </c>
      <c r="AE77" s="37" t="str">
        <f t="shared" si="17"/>
        <v>CHECK</v>
      </c>
      <c r="AF77" s="37" t="str">
        <f t="shared" si="18"/>
        <v>SRSA</v>
      </c>
      <c r="AG77" s="37">
        <f t="shared" si="19"/>
        <v>0</v>
      </c>
      <c r="AH77" s="37">
        <f t="shared" si="20"/>
        <v>0</v>
      </c>
      <c r="AI77" s="28">
        <f t="shared" si="10"/>
        <v>0</v>
      </c>
      <c r="AJ77" s="28">
        <f t="shared" si="11"/>
        <v>0</v>
      </c>
      <c r="AK77" s="28">
        <f t="shared" si="12"/>
        <v>0</v>
      </c>
    </row>
    <row r="78" spans="1:37" s="28" customFormat="1" ht="12.75">
      <c r="A78" s="27">
        <v>509410</v>
      </c>
      <c r="B78" s="26">
        <v>4503000</v>
      </c>
      <c r="C78" s="26" t="s">
        <v>657</v>
      </c>
      <c r="D78" s="28" t="s">
        <v>399</v>
      </c>
      <c r="E78" s="28" t="s">
        <v>400</v>
      </c>
      <c r="F78" s="28">
        <v>72633</v>
      </c>
      <c r="G78" s="28">
        <v>8036</v>
      </c>
      <c r="H78" s="28">
        <v>8704275354</v>
      </c>
      <c r="I78" s="29">
        <v>7</v>
      </c>
      <c r="J78" s="29" t="s">
        <v>1</v>
      </c>
      <c r="K78" s="30" t="s">
        <v>700</v>
      </c>
      <c r="L78" s="42">
        <v>262.02</v>
      </c>
      <c r="M78" s="30" t="s">
        <v>700</v>
      </c>
      <c r="N78" s="31" t="s">
        <v>701</v>
      </c>
      <c r="O78" s="31"/>
      <c r="P78" s="32">
        <v>40.64039408866995</v>
      </c>
      <c r="Q78" s="29" t="str">
        <f t="shared" si="21"/>
        <v>YES</v>
      </c>
      <c r="R78" s="29" t="s">
        <v>1</v>
      </c>
      <c r="S78" s="31" t="s">
        <v>702</v>
      </c>
      <c r="T78" s="33">
        <v>2693</v>
      </c>
      <c r="U78" s="34">
        <v>1385.102268</v>
      </c>
      <c r="V78" s="35">
        <v>2406.9381605999997</v>
      </c>
      <c r="W78" s="36">
        <v>20823</v>
      </c>
      <c r="X78" s="36">
        <f t="shared" si="22"/>
        <v>27308.040428599998</v>
      </c>
      <c r="Y78" s="37">
        <f t="shared" si="0"/>
        <v>1</v>
      </c>
      <c r="Z78" s="37">
        <f t="shared" si="1"/>
        <v>1</v>
      </c>
      <c r="AA78" s="37" t="str">
        <f t="shared" si="15"/>
        <v>ELIGIBLE</v>
      </c>
      <c r="AB78" s="37" t="str">
        <f t="shared" si="16"/>
        <v>OKAY</v>
      </c>
      <c r="AC78" s="37">
        <f t="shared" si="4"/>
        <v>1</v>
      </c>
      <c r="AD78" s="37">
        <f t="shared" si="5"/>
        <v>1</v>
      </c>
      <c r="AE78" s="37" t="str">
        <f t="shared" si="17"/>
        <v>CHECK</v>
      </c>
      <c r="AF78" s="37" t="str">
        <f t="shared" si="18"/>
        <v>SRSA</v>
      </c>
      <c r="AG78" s="37">
        <f t="shared" si="19"/>
        <v>0</v>
      </c>
      <c r="AH78" s="37">
        <f t="shared" si="20"/>
        <v>0</v>
      </c>
      <c r="AI78" s="28">
        <f t="shared" si="10"/>
        <v>0</v>
      </c>
      <c r="AJ78" s="28">
        <f t="shared" si="11"/>
        <v>0</v>
      </c>
      <c r="AK78" s="28">
        <f t="shared" si="12"/>
        <v>0</v>
      </c>
    </row>
    <row r="79" spans="1:37" s="28" customFormat="1" ht="12.75">
      <c r="A79" s="27">
        <v>502550</v>
      </c>
      <c r="B79" s="26">
        <v>4701000</v>
      </c>
      <c r="C79" s="26" t="s">
        <v>103</v>
      </c>
      <c r="D79" s="28" t="s">
        <v>102</v>
      </c>
      <c r="E79" s="28" t="s">
        <v>103</v>
      </c>
      <c r="F79" s="28">
        <v>72310</v>
      </c>
      <c r="G79" s="28">
        <v>99</v>
      </c>
      <c r="H79" s="28">
        <v>8707636639</v>
      </c>
      <c r="I79" s="29">
        <v>7</v>
      </c>
      <c r="J79" s="29" t="s">
        <v>1</v>
      </c>
      <c r="K79" s="30" t="s">
        <v>700</v>
      </c>
      <c r="L79" s="42">
        <v>440.93</v>
      </c>
      <c r="M79" s="30" t="s">
        <v>700</v>
      </c>
      <c r="N79" s="31" t="s">
        <v>701</v>
      </c>
      <c r="O79" s="31"/>
      <c r="P79" s="32">
        <v>40.17857142857143</v>
      </c>
      <c r="Q79" s="29" t="str">
        <f t="shared" si="21"/>
        <v>YES</v>
      </c>
      <c r="R79" s="29" t="s">
        <v>1</v>
      </c>
      <c r="S79" s="31" t="s">
        <v>702</v>
      </c>
      <c r="T79" s="33">
        <v>2351</v>
      </c>
      <c r="U79" s="34">
        <v>2475.983466</v>
      </c>
      <c r="V79" s="35">
        <v>2867.519397</v>
      </c>
      <c r="W79" s="36">
        <v>8309</v>
      </c>
      <c r="X79" s="36">
        <f t="shared" si="22"/>
        <v>16003.502863</v>
      </c>
      <c r="Y79" s="37">
        <f t="shared" si="0"/>
        <v>1</v>
      </c>
      <c r="Z79" s="37">
        <f t="shared" si="1"/>
        <v>1</v>
      </c>
      <c r="AA79" s="37" t="str">
        <f t="shared" si="15"/>
        <v>ELIGIBLE</v>
      </c>
      <c r="AB79" s="37" t="str">
        <f t="shared" si="16"/>
        <v>OKAY</v>
      </c>
      <c r="AC79" s="37">
        <f t="shared" si="4"/>
        <v>1</v>
      </c>
      <c r="AD79" s="37">
        <f t="shared" si="5"/>
        <v>1</v>
      </c>
      <c r="AE79" s="37" t="str">
        <f t="shared" si="17"/>
        <v>CHECK</v>
      </c>
      <c r="AF79" s="37" t="str">
        <f t="shared" si="18"/>
        <v>SRSA</v>
      </c>
      <c r="AG79" s="37">
        <f t="shared" si="19"/>
        <v>0</v>
      </c>
      <c r="AH79" s="37">
        <f t="shared" si="20"/>
        <v>0</v>
      </c>
      <c r="AI79" s="28">
        <f t="shared" si="10"/>
        <v>0</v>
      </c>
      <c r="AJ79" s="28">
        <f t="shared" si="11"/>
        <v>0</v>
      </c>
      <c r="AK79" s="28">
        <f t="shared" si="12"/>
        <v>0</v>
      </c>
    </row>
    <row r="80" spans="1:37" s="28" customFormat="1" ht="12.75">
      <c r="A80" s="27">
        <v>504350</v>
      </c>
      <c r="B80" s="26">
        <v>4802000</v>
      </c>
      <c r="C80" s="26" t="s">
        <v>182</v>
      </c>
      <c r="D80" s="28" t="s">
        <v>100</v>
      </c>
      <c r="E80" s="28" t="s">
        <v>182</v>
      </c>
      <c r="F80" s="28">
        <v>72029</v>
      </c>
      <c r="G80" s="28">
        <v>248</v>
      </c>
      <c r="H80" s="28">
        <v>8707473351</v>
      </c>
      <c r="I80" s="29">
        <v>7</v>
      </c>
      <c r="J80" s="29" t="s">
        <v>1</v>
      </c>
      <c r="K80" s="30" t="s">
        <v>700</v>
      </c>
      <c r="L80" s="42">
        <v>523.39</v>
      </c>
      <c r="M80" s="30" t="s">
        <v>700</v>
      </c>
      <c r="N80" s="31" t="s">
        <v>701</v>
      </c>
      <c r="O80" s="31"/>
      <c r="P80" s="32">
        <v>31.73758865248227</v>
      </c>
      <c r="Q80" s="29" t="str">
        <f t="shared" si="21"/>
        <v>YES</v>
      </c>
      <c r="R80" s="29" t="s">
        <v>1</v>
      </c>
      <c r="S80" s="31" t="s">
        <v>702</v>
      </c>
      <c r="T80" s="33">
        <v>4519</v>
      </c>
      <c r="U80" s="34">
        <v>2494.089378</v>
      </c>
      <c r="V80" s="35">
        <v>4333.7089101</v>
      </c>
      <c r="W80" s="36">
        <v>24081</v>
      </c>
      <c r="X80" s="36">
        <f t="shared" si="22"/>
        <v>35427.7982881</v>
      </c>
      <c r="Y80" s="37">
        <f t="shared" si="0"/>
        <v>1</v>
      </c>
      <c r="Z80" s="37">
        <f t="shared" si="1"/>
        <v>1</v>
      </c>
      <c r="AA80" s="37" t="str">
        <f t="shared" si="15"/>
        <v>ELIGIBLE</v>
      </c>
      <c r="AB80" s="37" t="str">
        <f t="shared" si="16"/>
        <v>OKAY</v>
      </c>
      <c r="AC80" s="37">
        <f t="shared" si="4"/>
        <v>1</v>
      </c>
      <c r="AD80" s="37">
        <f t="shared" si="5"/>
        <v>1</v>
      </c>
      <c r="AE80" s="37" t="str">
        <f t="shared" si="17"/>
        <v>CHECK</v>
      </c>
      <c r="AF80" s="37" t="str">
        <f t="shared" si="18"/>
        <v>SRSA</v>
      </c>
      <c r="AG80" s="37">
        <f t="shared" si="19"/>
        <v>0</v>
      </c>
      <c r="AH80" s="37">
        <f t="shared" si="20"/>
        <v>0</v>
      </c>
      <c r="AI80" s="28">
        <f t="shared" si="10"/>
        <v>0</v>
      </c>
      <c r="AJ80" s="28">
        <f t="shared" si="11"/>
        <v>0</v>
      </c>
      <c r="AK80" s="28">
        <f t="shared" si="12"/>
        <v>0</v>
      </c>
    </row>
    <row r="81" spans="1:37" s="28" customFormat="1" ht="12.75">
      <c r="A81" s="27">
        <v>507800</v>
      </c>
      <c r="B81" s="26">
        <v>4803000</v>
      </c>
      <c r="C81" s="26" t="s">
        <v>338</v>
      </c>
      <c r="D81" s="28" t="s">
        <v>337</v>
      </c>
      <c r="E81" s="28" t="s">
        <v>338</v>
      </c>
      <c r="F81" s="28">
        <v>72069</v>
      </c>
      <c r="G81" s="28">
        <v>489</v>
      </c>
      <c r="H81" s="28">
        <v>8704623397</v>
      </c>
      <c r="I81" s="29">
        <v>7</v>
      </c>
      <c r="J81" s="29" t="s">
        <v>1</v>
      </c>
      <c r="K81" s="30" t="s">
        <v>700</v>
      </c>
      <c r="L81" s="42">
        <v>260.3</v>
      </c>
      <c r="M81" s="30" t="s">
        <v>700</v>
      </c>
      <c r="N81" s="31" t="s">
        <v>701</v>
      </c>
      <c r="O81" s="31"/>
      <c r="P81" s="32">
        <v>35.32338308457712</v>
      </c>
      <c r="Q81" s="29" t="str">
        <f t="shared" si="21"/>
        <v>YES</v>
      </c>
      <c r="R81" s="29" t="s">
        <v>1</v>
      </c>
      <c r="S81" s="31" t="s">
        <v>702</v>
      </c>
      <c r="T81" s="33">
        <v>3119</v>
      </c>
      <c r="U81" s="34">
        <v>1317.205098</v>
      </c>
      <c r="V81" s="35">
        <v>2289.4215841</v>
      </c>
      <c r="W81" s="36">
        <v>18109</v>
      </c>
      <c r="X81" s="36">
        <f t="shared" si="22"/>
        <v>24834.626682100003</v>
      </c>
      <c r="Y81" s="37">
        <f t="shared" si="0"/>
        <v>1</v>
      </c>
      <c r="Z81" s="37">
        <f t="shared" si="1"/>
        <v>1</v>
      </c>
      <c r="AA81" s="37" t="str">
        <f t="shared" si="15"/>
        <v>ELIGIBLE</v>
      </c>
      <c r="AB81" s="37" t="str">
        <f t="shared" si="16"/>
        <v>OKAY</v>
      </c>
      <c r="AC81" s="37">
        <f t="shared" si="4"/>
        <v>1</v>
      </c>
      <c r="AD81" s="37">
        <f t="shared" si="5"/>
        <v>1</v>
      </c>
      <c r="AE81" s="37" t="str">
        <f t="shared" si="17"/>
        <v>CHECK</v>
      </c>
      <c r="AF81" s="37" t="str">
        <f t="shared" si="18"/>
        <v>SRSA</v>
      </c>
      <c r="AG81" s="37">
        <f t="shared" si="19"/>
        <v>0</v>
      </c>
      <c r="AH81" s="37">
        <f t="shared" si="20"/>
        <v>0</v>
      </c>
      <c r="AI81" s="28">
        <f t="shared" si="10"/>
        <v>0</v>
      </c>
      <c r="AJ81" s="28">
        <f t="shared" si="11"/>
        <v>0</v>
      </c>
      <c r="AK81" s="28">
        <f t="shared" si="12"/>
        <v>0</v>
      </c>
    </row>
    <row r="82" spans="1:37" s="28" customFormat="1" ht="12.75">
      <c r="A82" s="27">
        <v>503770</v>
      </c>
      <c r="B82" s="26">
        <v>4901000</v>
      </c>
      <c r="C82" s="26" t="s">
        <v>625</v>
      </c>
      <c r="D82" s="28" t="s">
        <v>162</v>
      </c>
      <c r="E82" s="28" t="s">
        <v>163</v>
      </c>
      <c r="F82" s="28">
        <v>71960</v>
      </c>
      <c r="G82" s="28" t="s">
        <v>54</v>
      </c>
      <c r="H82" s="28">
        <v>8703563857</v>
      </c>
      <c r="I82" s="29">
        <v>7</v>
      </c>
      <c r="J82" s="29" t="s">
        <v>1</v>
      </c>
      <c r="K82" s="30" t="s">
        <v>700</v>
      </c>
      <c r="L82" s="42">
        <v>581.33</v>
      </c>
      <c r="M82" s="30" t="s">
        <v>700</v>
      </c>
      <c r="N82" s="31" t="s">
        <v>701</v>
      </c>
      <c r="O82" s="31"/>
      <c r="P82" s="32">
        <v>30.844155844155846</v>
      </c>
      <c r="Q82" s="29" t="str">
        <f t="shared" si="21"/>
        <v>YES</v>
      </c>
      <c r="R82" s="29" t="s">
        <v>1</v>
      </c>
      <c r="S82" s="31" t="s">
        <v>702</v>
      </c>
      <c r="T82" s="33">
        <v>4432</v>
      </c>
      <c r="U82" s="34">
        <v>2634.410196</v>
      </c>
      <c r="V82" s="35">
        <v>4577.8431682</v>
      </c>
      <c r="W82" s="36">
        <v>25541</v>
      </c>
      <c r="X82" s="36">
        <f t="shared" si="22"/>
        <v>37185.2533642</v>
      </c>
      <c r="Y82" s="37">
        <f t="shared" si="0"/>
        <v>1</v>
      </c>
      <c r="Z82" s="37">
        <f t="shared" si="1"/>
        <v>1</v>
      </c>
      <c r="AA82" s="37" t="str">
        <f t="shared" si="15"/>
        <v>ELIGIBLE</v>
      </c>
      <c r="AB82" s="37" t="str">
        <f t="shared" si="16"/>
        <v>OKAY</v>
      </c>
      <c r="AC82" s="37">
        <f t="shared" si="4"/>
        <v>1</v>
      </c>
      <c r="AD82" s="37">
        <f t="shared" si="5"/>
        <v>1</v>
      </c>
      <c r="AE82" s="37" t="str">
        <f t="shared" si="17"/>
        <v>CHECK</v>
      </c>
      <c r="AF82" s="37" t="str">
        <f t="shared" si="18"/>
        <v>SRSA</v>
      </c>
      <c r="AG82" s="37">
        <f t="shared" si="19"/>
        <v>0</v>
      </c>
      <c r="AH82" s="37">
        <f t="shared" si="20"/>
        <v>0</v>
      </c>
      <c r="AI82" s="28">
        <f t="shared" si="10"/>
        <v>0</v>
      </c>
      <c r="AJ82" s="28">
        <f t="shared" si="11"/>
        <v>0</v>
      </c>
      <c r="AK82" s="28">
        <f t="shared" si="12"/>
        <v>0</v>
      </c>
    </row>
    <row r="83" spans="1:37" s="28" customFormat="1" ht="12.75">
      <c r="A83" s="27">
        <v>509990</v>
      </c>
      <c r="B83" s="26">
        <v>4902000</v>
      </c>
      <c r="C83" s="26" t="s">
        <v>427</v>
      </c>
      <c r="D83" s="28" t="s">
        <v>426</v>
      </c>
      <c r="E83" s="28" t="s">
        <v>427</v>
      </c>
      <c r="F83" s="28">
        <v>71957</v>
      </c>
      <c r="G83" s="28">
        <v>345</v>
      </c>
      <c r="H83" s="28">
        <v>8708672771</v>
      </c>
      <c r="I83" s="29">
        <v>7</v>
      </c>
      <c r="J83" s="29" t="s">
        <v>1</v>
      </c>
      <c r="K83" s="30" t="s">
        <v>700</v>
      </c>
      <c r="L83" s="42">
        <v>538.32</v>
      </c>
      <c r="M83" s="30" t="s">
        <v>700</v>
      </c>
      <c r="N83" s="31" t="s">
        <v>701</v>
      </c>
      <c r="O83" s="31"/>
      <c r="P83" s="32">
        <v>31.27035830618892</v>
      </c>
      <c r="Q83" s="29" t="str">
        <f t="shared" si="21"/>
        <v>YES</v>
      </c>
      <c r="R83" s="29" t="s">
        <v>1</v>
      </c>
      <c r="S83" s="31" t="s">
        <v>702</v>
      </c>
      <c r="T83" s="33">
        <v>3975</v>
      </c>
      <c r="U83" s="34">
        <v>2557.46007</v>
      </c>
      <c r="V83" s="35">
        <v>3447.1243815</v>
      </c>
      <c r="W83" s="36">
        <v>25653</v>
      </c>
      <c r="X83" s="36">
        <f t="shared" si="22"/>
        <v>35632.5844515</v>
      </c>
      <c r="Y83" s="37">
        <f t="shared" si="0"/>
        <v>1</v>
      </c>
      <c r="Z83" s="37">
        <f t="shared" si="1"/>
        <v>1</v>
      </c>
      <c r="AA83" s="37" t="str">
        <f t="shared" si="15"/>
        <v>ELIGIBLE</v>
      </c>
      <c r="AB83" s="37" t="str">
        <f t="shared" si="16"/>
        <v>OKAY</v>
      </c>
      <c r="AC83" s="37">
        <f t="shared" si="4"/>
        <v>1</v>
      </c>
      <c r="AD83" s="37">
        <f t="shared" si="5"/>
        <v>1</v>
      </c>
      <c r="AE83" s="37" t="str">
        <f t="shared" si="17"/>
        <v>CHECK</v>
      </c>
      <c r="AF83" s="37" t="str">
        <f t="shared" si="18"/>
        <v>SRSA</v>
      </c>
      <c r="AG83" s="37">
        <f t="shared" si="19"/>
        <v>0</v>
      </c>
      <c r="AH83" s="37">
        <f t="shared" si="20"/>
        <v>0</v>
      </c>
      <c r="AI83" s="28">
        <f t="shared" si="10"/>
        <v>0</v>
      </c>
      <c r="AJ83" s="28">
        <f t="shared" si="11"/>
        <v>0</v>
      </c>
      <c r="AK83" s="28">
        <f t="shared" si="12"/>
        <v>0</v>
      </c>
    </row>
    <row r="84" spans="1:37" s="28" customFormat="1" ht="12.75">
      <c r="A84" s="27">
        <v>510800</v>
      </c>
      <c r="B84" s="26">
        <v>4904000</v>
      </c>
      <c r="C84" s="26" t="s">
        <v>461</v>
      </c>
      <c r="D84" s="28" t="s">
        <v>460</v>
      </c>
      <c r="E84" s="28" t="s">
        <v>461</v>
      </c>
      <c r="F84" s="28">
        <v>71961</v>
      </c>
      <c r="G84" s="28">
        <v>150</v>
      </c>
      <c r="H84" s="28">
        <v>8703264311</v>
      </c>
      <c r="I84" s="29">
        <v>7</v>
      </c>
      <c r="J84" s="29" t="s">
        <v>1</v>
      </c>
      <c r="K84" s="30" t="s">
        <v>700</v>
      </c>
      <c r="L84" s="42">
        <v>223.2</v>
      </c>
      <c r="M84" s="30" t="s">
        <v>700</v>
      </c>
      <c r="N84" s="31" t="s">
        <v>701</v>
      </c>
      <c r="O84" s="31"/>
      <c r="P84" s="32">
        <v>31.203007518796994</v>
      </c>
      <c r="Q84" s="29" t="str">
        <f t="shared" si="21"/>
        <v>YES</v>
      </c>
      <c r="R84" s="29" t="s">
        <v>1</v>
      </c>
      <c r="S84" s="31" t="s">
        <v>702</v>
      </c>
      <c r="T84" s="33">
        <v>1836</v>
      </c>
      <c r="U84" s="34">
        <v>1054.669374</v>
      </c>
      <c r="V84" s="35">
        <v>1832.5574883</v>
      </c>
      <c r="W84" s="36">
        <v>11013</v>
      </c>
      <c r="X84" s="36">
        <f t="shared" si="22"/>
        <v>15736.2268623</v>
      </c>
      <c r="Y84" s="37">
        <f t="shared" si="0"/>
        <v>1</v>
      </c>
      <c r="Z84" s="37">
        <f t="shared" si="1"/>
        <v>1</v>
      </c>
      <c r="AA84" s="37" t="str">
        <f t="shared" si="15"/>
        <v>ELIGIBLE</v>
      </c>
      <c r="AB84" s="37" t="str">
        <f t="shared" si="16"/>
        <v>OKAY</v>
      </c>
      <c r="AC84" s="37">
        <f t="shared" si="4"/>
        <v>1</v>
      </c>
      <c r="AD84" s="37">
        <f t="shared" si="5"/>
        <v>1</v>
      </c>
      <c r="AE84" s="37" t="str">
        <f t="shared" si="17"/>
        <v>CHECK</v>
      </c>
      <c r="AF84" s="37" t="str">
        <f t="shared" si="18"/>
        <v>SRSA</v>
      </c>
      <c r="AG84" s="37">
        <f t="shared" si="19"/>
        <v>0</v>
      </c>
      <c r="AH84" s="37">
        <f t="shared" si="20"/>
        <v>0</v>
      </c>
      <c r="AI84" s="28">
        <f t="shared" si="10"/>
        <v>0</v>
      </c>
      <c r="AJ84" s="28">
        <f t="shared" si="11"/>
        <v>0</v>
      </c>
      <c r="AK84" s="28">
        <f t="shared" si="12"/>
        <v>0</v>
      </c>
    </row>
    <row r="85" spans="1:37" s="28" customFormat="1" ht="12.75">
      <c r="A85" s="27">
        <v>505820</v>
      </c>
      <c r="B85" s="26">
        <v>5004000</v>
      </c>
      <c r="C85" s="26" t="s">
        <v>251</v>
      </c>
      <c r="D85" s="28" t="s">
        <v>250</v>
      </c>
      <c r="E85" s="28" t="s">
        <v>251</v>
      </c>
      <c r="F85" s="28">
        <v>71835</v>
      </c>
      <c r="G85" s="28">
        <v>330</v>
      </c>
      <c r="H85" s="28">
        <v>8708872319</v>
      </c>
      <c r="I85" s="29">
        <v>7</v>
      </c>
      <c r="J85" s="29" t="s">
        <v>1</v>
      </c>
      <c r="K85" s="30" t="s">
        <v>700</v>
      </c>
      <c r="L85" s="42">
        <v>288.36</v>
      </c>
      <c r="M85" s="30" t="s">
        <v>700</v>
      </c>
      <c r="N85" s="31" t="s">
        <v>701</v>
      </c>
      <c r="O85" s="31"/>
      <c r="P85" s="32">
        <v>27.160493827160494</v>
      </c>
      <c r="Q85" s="29" t="str">
        <f t="shared" si="21"/>
        <v>YES</v>
      </c>
      <c r="R85" s="29" t="s">
        <v>1</v>
      </c>
      <c r="S85" s="31" t="s">
        <v>702</v>
      </c>
      <c r="T85" s="33">
        <v>2197</v>
      </c>
      <c r="U85" s="34">
        <v>1357.9434</v>
      </c>
      <c r="V85" s="35">
        <v>2359.33153</v>
      </c>
      <c r="W85" s="36">
        <v>7039</v>
      </c>
      <c r="X85" s="36">
        <f t="shared" si="22"/>
        <v>12953.27493</v>
      </c>
      <c r="Y85" s="37">
        <f t="shared" si="0"/>
        <v>1</v>
      </c>
      <c r="Z85" s="37">
        <f t="shared" si="1"/>
        <v>1</v>
      </c>
      <c r="AA85" s="37" t="str">
        <f t="shared" si="15"/>
        <v>ELIGIBLE</v>
      </c>
      <c r="AB85" s="37" t="str">
        <f t="shared" si="16"/>
        <v>OKAY</v>
      </c>
      <c r="AC85" s="37">
        <f t="shared" si="4"/>
        <v>1</v>
      </c>
      <c r="AD85" s="37">
        <f t="shared" si="5"/>
        <v>1</v>
      </c>
      <c r="AE85" s="37" t="str">
        <f t="shared" si="17"/>
        <v>CHECK</v>
      </c>
      <c r="AF85" s="37" t="str">
        <f t="shared" si="18"/>
        <v>SRSA</v>
      </c>
      <c r="AG85" s="37">
        <f t="shared" si="19"/>
        <v>0</v>
      </c>
      <c r="AH85" s="37">
        <f t="shared" si="20"/>
        <v>0</v>
      </c>
      <c r="AI85" s="28">
        <f t="shared" si="10"/>
        <v>0</v>
      </c>
      <c r="AJ85" s="28">
        <f t="shared" si="11"/>
        <v>0</v>
      </c>
      <c r="AK85" s="28">
        <f t="shared" si="12"/>
        <v>0</v>
      </c>
    </row>
    <row r="86" spans="1:37" s="28" customFormat="1" ht="12.75">
      <c r="A86" s="27">
        <v>500030</v>
      </c>
      <c r="B86" s="26">
        <v>5008000</v>
      </c>
      <c r="C86" s="26" t="s">
        <v>610</v>
      </c>
      <c r="D86" s="28" t="s">
        <v>59</v>
      </c>
      <c r="E86" s="28" t="s">
        <v>60</v>
      </c>
      <c r="F86" s="28">
        <v>71858</v>
      </c>
      <c r="G86" s="28">
        <v>50</v>
      </c>
      <c r="H86" s="28">
        <v>8708712418</v>
      </c>
      <c r="I86" s="29">
        <v>7</v>
      </c>
      <c r="J86" s="29" t="s">
        <v>1</v>
      </c>
      <c r="K86" s="30" t="s">
        <v>700</v>
      </c>
      <c r="L86" s="42">
        <v>460.26</v>
      </c>
      <c r="M86" s="30" t="s">
        <v>700</v>
      </c>
      <c r="N86" s="31" t="s">
        <v>701</v>
      </c>
      <c r="O86" s="31"/>
      <c r="P86" s="32">
        <v>20.647773279352226</v>
      </c>
      <c r="Q86" s="29" t="str">
        <f t="shared" si="21"/>
        <v>YES</v>
      </c>
      <c r="R86" s="29" t="s">
        <v>1</v>
      </c>
      <c r="S86" s="31" t="s">
        <v>702</v>
      </c>
      <c r="T86" s="33">
        <v>4168</v>
      </c>
      <c r="U86" s="34">
        <v>2349.242082</v>
      </c>
      <c r="V86" s="35">
        <v>4082.4735468999997</v>
      </c>
      <c r="W86" s="36">
        <v>20910</v>
      </c>
      <c r="X86" s="36">
        <f t="shared" si="22"/>
        <v>31509.7156289</v>
      </c>
      <c r="Y86" s="37">
        <f t="shared" si="0"/>
        <v>1</v>
      </c>
      <c r="Z86" s="37">
        <f t="shared" si="1"/>
        <v>1</v>
      </c>
      <c r="AA86" s="37" t="str">
        <f t="shared" si="15"/>
        <v>ELIGIBLE</v>
      </c>
      <c r="AB86" s="37" t="str">
        <f t="shared" si="16"/>
        <v>OKAY</v>
      </c>
      <c r="AC86" s="37">
        <f t="shared" si="4"/>
        <v>1</v>
      </c>
      <c r="AD86" s="37">
        <f t="shared" si="5"/>
        <v>1</v>
      </c>
      <c r="AE86" s="37" t="str">
        <f t="shared" si="17"/>
        <v>CHECK</v>
      </c>
      <c r="AF86" s="37" t="str">
        <f t="shared" si="18"/>
        <v>SRSA</v>
      </c>
      <c r="AG86" s="37">
        <f t="shared" si="19"/>
        <v>0</v>
      </c>
      <c r="AH86" s="37">
        <f t="shared" si="20"/>
        <v>0</v>
      </c>
      <c r="AI86" s="28">
        <f t="shared" si="10"/>
        <v>0</v>
      </c>
      <c r="AJ86" s="28">
        <f t="shared" si="11"/>
        <v>0</v>
      </c>
      <c r="AK86" s="28">
        <f t="shared" si="12"/>
        <v>0</v>
      </c>
    </row>
    <row r="87" spans="1:37" s="28" customFormat="1" ht="12.75">
      <c r="A87" s="27">
        <v>505010</v>
      </c>
      <c r="B87" s="26">
        <v>5101000</v>
      </c>
      <c r="C87" s="26" t="s">
        <v>215</v>
      </c>
      <c r="D87" s="28" t="s">
        <v>214</v>
      </c>
      <c r="E87" s="28" t="s">
        <v>215</v>
      </c>
      <c r="F87" s="28">
        <v>72628</v>
      </c>
      <c r="G87" s="28">
        <v>56</v>
      </c>
      <c r="H87" s="28">
        <v>8704285433</v>
      </c>
      <c r="I87" s="29">
        <v>7</v>
      </c>
      <c r="J87" s="29" t="s">
        <v>1</v>
      </c>
      <c r="K87" s="30" t="s">
        <v>700</v>
      </c>
      <c r="L87" s="42">
        <v>242.84</v>
      </c>
      <c r="M87" s="30" t="s">
        <v>700</v>
      </c>
      <c r="N87" s="31" t="s">
        <v>701</v>
      </c>
      <c r="O87" s="31"/>
      <c r="P87" s="32">
        <v>40</v>
      </c>
      <c r="Q87" s="29" t="str">
        <f t="shared" si="21"/>
        <v>YES</v>
      </c>
      <c r="R87" s="29" t="s">
        <v>1</v>
      </c>
      <c r="S87" s="31" t="s">
        <v>702</v>
      </c>
      <c r="T87" s="33">
        <v>2037</v>
      </c>
      <c r="U87" s="34">
        <v>1154.25189</v>
      </c>
      <c r="V87" s="35">
        <v>2005.7818005</v>
      </c>
      <c r="W87" s="36">
        <v>18318</v>
      </c>
      <c r="X87" s="36">
        <f t="shared" si="22"/>
        <v>23515.0336905</v>
      </c>
      <c r="Y87" s="37">
        <f t="shared" si="0"/>
        <v>1</v>
      </c>
      <c r="Z87" s="37">
        <f t="shared" si="1"/>
        <v>1</v>
      </c>
      <c r="AA87" s="37" t="str">
        <f t="shared" si="15"/>
        <v>ELIGIBLE</v>
      </c>
      <c r="AB87" s="37" t="str">
        <f t="shared" si="16"/>
        <v>OKAY</v>
      </c>
      <c r="AC87" s="37">
        <f t="shared" si="4"/>
        <v>1</v>
      </c>
      <c r="AD87" s="37">
        <f t="shared" si="5"/>
        <v>1</v>
      </c>
      <c r="AE87" s="37" t="str">
        <f t="shared" si="17"/>
        <v>CHECK</v>
      </c>
      <c r="AF87" s="37" t="str">
        <f t="shared" si="18"/>
        <v>SRSA</v>
      </c>
      <c r="AG87" s="37">
        <f t="shared" si="19"/>
        <v>0</v>
      </c>
      <c r="AH87" s="37">
        <f t="shared" si="20"/>
        <v>0</v>
      </c>
      <c r="AI87" s="28">
        <f t="shared" si="10"/>
        <v>0</v>
      </c>
      <c r="AJ87" s="28">
        <f t="shared" si="11"/>
        <v>0</v>
      </c>
      <c r="AK87" s="28">
        <f t="shared" si="12"/>
        <v>0</v>
      </c>
    </row>
    <row r="88" spans="1:37" s="28" customFormat="1" ht="12.75">
      <c r="A88" s="27">
        <v>508240</v>
      </c>
      <c r="B88" s="26">
        <v>5102000</v>
      </c>
      <c r="C88" s="26" t="s">
        <v>358</v>
      </c>
      <c r="D88" s="28" t="s">
        <v>357</v>
      </c>
      <c r="E88" s="28" t="s">
        <v>358</v>
      </c>
      <c r="F88" s="28">
        <v>72641</v>
      </c>
      <c r="G88" s="28">
        <v>446</v>
      </c>
      <c r="H88" s="28">
        <v>8704462223</v>
      </c>
      <c r="I88" s="29">
        <v>7</v>
      </c>
      <c r="J88" s="29" t="s">
        <v>1</v>
      </c>
      <c r="K88" s="30" t="s">
        <v>700</v>
      </c>
      <c r="L88" s="42">
        <v>520.73</v>
      </c>
      <c r="M88" s="30" t="s">
        <v>700</v>
      </c>
      <c r="N88" s="31" t="s">
        <v>701</v>
      </c>
      <c r="O88" s="31"/>
      <c r="P88" s="32">
        <v>24.777448071216618</v>
      </c>
      <c r="Q88" s="29" t="str">
        <f t="shared" si="21"/>
        <v>YES</v>
      </c>
      <c r="R88" s="29" t="s">
        <v>1</v>
      </c>
      <c r="S88" s="31" t="s">
        <v>702</v>
      </c>
      <c r="T88" s="33">
        <v>4306</v>
      </c>
      <c r="U88" s="34">
        <v>2575.565982</v>
      </c>
      <c r="V88" s="35">
        <v>4475.5288019</v>
      </c>
      <c r="W88" s="36">
        <v>22841</v>
      </c>
      <c r="X88" s="36">
        <f t="shared" si="22"/>
        <v>34198.0947839</v>
      </c>
      <c r="Y88" s="37">
        <f t="shared" si="0"/>
        <v>1</v>
      </c>
      <c r="Z88" s="37">
        <f t="shared" si="1"/>
        <v>1</v>
      </c>
      <c r="AA88" s="37" t="str">
        <f t="shared" si="15"/>
        <v>ELIGIBLE</v>
      </c>
      <c r="AB88" s="37" t="str">
        <f t="shared" si="16"/>
        <v>OKAY</v>
      </c>
      <c r="AC88" s="37">
        <f t="shared" si="4"/>
        <v>1</v>
      </c>
      <c r="AD88" s="37">
        <f t="shared" si="5"/>
        <v>1</v>
      </c>
      <c r="AE88" s="37" t="str">
        <f t="shared" si="17"/>
        <v>CHECK</v>
      </c>
      <c r="AF88" s="37" t="str">
        <f t="shared" si="18"/>
        <v>SRSA</v>
      </c>
      <c r="AG88" s="37">
        <f t="shared" si="19"/>
        <v>0</v>
      </c>
      <c r="AH88" s="37">
        <f t="shared" si="20"/>
        <v>0</v>
      </c>
      <c r="AI88" s="28">
        <f t="shared" si="10"/>
        <v>0</v>
      </c>
      <c r="AJ88" s="28">
        <f t="shared" si="11"/>
        <v>0</v>
      </c>
      <c r="AK88" s="28">
        <f t="shared" si="12"/>
        <v>0</v>
      </c>
    </row>
    <row r="89" spans="1:37" s="28" customFormat="1" ht="12.75">
      <c r="A89" s="27">
        <v>510020</v>
      </c>
      <c r="B89" s="26">
        <v>5103000</v>
      </c>
      <c r="C89" s="26" t="s">
        <v>429</v>
      </c>
      <c r="D89" s="28" t="s">
        <v>428</v>
      </c>
      <c r="E89" s="28" t="s">
        <v>429</v>
      </c>
      <c r="F89" s="28">
        <v>72655</v>
      </c>
      <c r="G89" s="28">
        <v>40</v>
      </c>
      <c r="H89" s="28">
        <v>8704345362</v>
      </c>
      <c r="I89" s="29">
        <v>7</v>
      </c>
      <c r="J89" s="29" t="s">
        <v>1</v>
      </c>
      <c r="K89" s="30" t="s">
        <v>700</v>
      </c>
      <c r="L89" s="42">
        <v>219.4</v>
      </c>
      <c r="M89" s="30" t="s">
        <v>700</v>
      </c>
      <c r="N89" s="31" t="s">
        <v>701</v>
      </c>
      <c r="O89" s="31"/>
      <c r="P89" s="32">
        <v>47.56756756756757</v>
      </c>
      <c r="Q89" s="29" t="str">
        <f t="shared" si="21"/>
        <v>YES</v>
      </c>
      <c r="R89" s="29" t="s">
        <v>1</v>
      </c>
      <c r="S89" s="31" t="s">
        <v>702</v>
      </c>
      <c r="T89" s="33">
        <v>2281</v>
      </c>
      <c r="U89" s="34">
        <v>1086.35472</v>
      </c>
      <c r="V89" s="35">
        <v>1888.265224</v>
      </c>
      <c r="W89" s="36">
        <v>11628</v>
      </c>
      <c r="X89" s="36">
        <f t="shared" si="22"/>
        <v>16883.619944</v>
      </c>
      <c r="Y89" s="37">
        <f t="shared" si="0"/>
        <v>1</v>
      </c>
      <c r="Z89" s="37">
        <f t="shared" si="1"/>
        <v>1</v>
      </c>
      <c r="AA89" s="37" t="str">
        <f t="shared" si="15"/>
        <v>ELIGIBLE</v>
      </c>
      <c r="AB89" s="37" t="str">
        <f t="shared" si="16"/>
        <v>OKAY</v>
      </c>
      <c r="AC89" s="37">
        <f t="shared" si="4"/>
        <v>1</v>
      </c>
      <c r="AD89" s="37">
        <f t="shared" si="5"/>
        <v>1</v>
      </c>
      <c r="AE89" s="37" t="str">
        <f t="shared" si="17"/>
        <v>CHECK</v>
      </c>
      <c r="AF89" s="37" t="str">
        <f t="shared" si="18"/>
        <v>SRSA</v>
      </c>
      <c r="AG89" s="37">
        <f t="shared" si="19"/>
        <v>0</v>
      </c>
      <c r="AH89" s="37">
        <f t="shared" si="20"/>
        <v>0</v>
      </c>
      <c r="AI89" s="28">
        <f t="shared" si="10"/>
        <v>0</v>
      </c>
      <c r="AJ89" s="28">
        <f t="shared" si="11"/>
        <v>0</v>
      </c>
      <c r="AK89" s="28">
        <f t="shared" si="12"/>
        <v>0</v>
      </c>
    </row>
    <row r="90" spans="1:37" s="28" customFormat="1" ht="12.75">
      <c r="A90" s="27">
        <v>514070</v>
      </c>
      <c r="B90" s="26">
        <v>5104000</v>
      </c>
      <c r="C90" s="26" t="s">
        <v>592</v>
      </c>
      <c r="D90" s="28" t="s">
        <v>591</v>
      </c>
      <c r="E90" s="28" t="s">
        <v>592</v>
      </c>
      <c r="F90" s="28">
        <v>72685</v>
      </c>
      <c r="G90" s="28">
        <v>9501</v>
      </c>
      <c r="H90" s="28">
        <v>8704295215</v>
      </c>
      <c r="I90" s="29">
        <v>7</v>
      </c>
      <c r="J90" s="29" t="s">
        <v>1</v>
      </c>
      <c r="K90" s="30" t="s">
        <v>700</v>
      </c>
      <c r="L90" s="42">
        <v>245.45</v>
      </c>
      <c r="M90" s="30" t="s">
        <v>700</v>
      </c>
      <c r="N90" s="31" t="s">
        <v>701</v>
      </c>
      <c r="O90" s="31"/>
      <c r="P90" s="32">
        <v>30.272108843537417</v>
      </c>
      <c r="Q90" s="29" t="str">
        <f t="shared" si="21"/>
        <v>YES</v>
      </c>
      <c r="R90" s="29" t="s">
        <v>1</v>
      </c>
      <c r="S90" s="31" t="s">
        <v>702</v>
      </c>
      <c r="T90" s="33">
        <v>2378</v>
      </c>
      <c r="U90" s="34">
        <v>1271.940318</v>
      </c>
      <c r="V90" s="35">
        <v>2210.4105331</v>
      </c>
      <c r="W90" s="36">
        <v>12021</v>
      </c>
      <c r="X90" s="36">
        <f t="shared" si="22"/>
        <v>17881.3508511</v>
      </c>
      <c r="Y90" s="37">
        <f t="shared" si="0"/>
        <v>1</v>
      </c>
      <c r="Z90" s="37">
        <f t="shared" si="1"/>
        <v>1</v>
      </c>
      <c r="AA90" s="37" t="str">
        <f t="shared" si="15"/>
        <v>ELIGIBLE</v>
      </c>
      <c r="AB90" s="37" t="str">
        <f t="shared" si="16"/>
        <v>OKAY</v>
      </c>
      <c r="AC90" s="37">
        <f t="shared" si="4"/>
        <v>1</v>
      </c>
      <c r="AD90" s="37">
        <f t="shared" si="5"/>
        <v>1</v>
      </c>
      <c r="AE90" s="37" t="str">
        <f t="shared" si="17"/>
        <v>CHECK</v>
      </c>
      <c r="AF90" s="37" t="str">
        <f t="shared" si="18"/>
        <v>SRSA</v>
      </c>
      <c r="AG90" s="37">
        <f t="shared" si="19"/>
        <v>0</v>
      </c>
      <c r="AH90" s="37">
        <f t="shared" si="20"/>
        <v>0</v>
      </c>
      <c r="AI90" s="28">
        <f t="shared" si="10"/>
        <v>0</v>
      </c>
      <c r="AJ90" s="28">
        <f t="shared" si="11"/>
        <v>0</v>
      </c>
      <c r="AK90" s="28">
        <f t="shared" si="12"/>
        <v>0</v>
      </c>
    </row>
    <row r="91" spans="1:37" s="28" customFormat="1" ht="12.75">
      <c r="A91" s="27">
        <v>512870</v>
      </c>
      <c r="B91" s="26">
        <v>5206000</v>
      </c>
      <c r="C91" s="26" t="s">
        <v>547</v>
      </c>
      <c r="D91" s="28" t="s">
        <v>546</v>
      </c>
      <c r="E91" s="28" t="s">
        <v>547</v>
      </c>
      <c r="F91" s="28">
        <v>71764</v>
      </c>
      <c r="G91" s="28">
        <v>427</v>
      </c>
      <c r="H91" s="28">
        <v>8707865443</v>
      </c>
      <c r="I91" s="29">
        <v>7</v>
      </c>
      <c r="J91" s="29" t="s">
        <v>1</v>
      </c>
      <c r="K91" s="30" t="s">
        <v>700</v>
      </c>
      <c r="L91" s="42">
        <v>351.41</v>
      </c>
      <c r="M91" s="30" t="s">
        <v>700</v>
      </c>
      <c r="N91" s="31" t="s">
        <v>701</v>
      </c>
      <c r="O91" s="31"/>
      <c r="P91" s="32">
        <v>32.98969072164948</v>
      </c>
      <c r="Q91" s="29" t="str">
        <f t="shared" si="21"/>
        <v>YES</v>
      </c>
      <c r="R91" s="29" t="s">
        <v>1</v>
      </c>
      <c r="S91" s="31" t="s">
        <v>702</v>
      </c>
      <c r="T91" s="33">
        <v>3124</v>
      </c>
      <c r="U91" s="34">
        <v>1747.220508</v>
      </c>
      <c r="V91" s="35">
        <v>3036.0265686</v>
      </c>
      <c r="W91" s="36">
        <v>20801</v>
      </c>
      <c r="X91" s="36">
        <f t="shared" si="22"/>
        <v>28708.2470766</v>
      </c>
      <c r="Y91" s="37">
        <f t="shared" si="0"/>
        <v>1</v>
      </c>
      <c r="Z91" s="37">
        <f t="shared" si="1"/>
        <v>1</v>
      </c>
      <c r="AA91" s="37" t="str">
        <f t="shared" si="15"/>
        <v>ELIGIBLE</v>
      </c>
      <c r="AB91" s="37" t="str">
        <f t="shared" si="16"/>
        <v>OKAY</v>
      </c>
      <c r="AC91" s="37">
        <f t="shared" si="4"/>
        <v>1</v>
      </c>
      <c r="AD91" s="37">
        <f t="shared" si="5"/>
        <v>1</v>
      </c>
      <c r="AE91" s="37" t="str">
        <f t="shared" si="17"/>
        <v>CHECK</v>
      </c>
      <c r="AF91" s="37" t="str">
        <f t="shared" si="18"/>
        <v>SRSA</v>
      </c>
      <c r="AG91" s="37">
        <f t="shared" si="19"/>
        <v>0</v>
      </c>
      <c r="AH91" s="37">
        <f t="shared" si="20"/>
        <v>0</v>
      </c>
      <c r="AI91" s="28">
        <f t="shared" si="10"/>
        <v>0</v>
      </c>
      <c r="AJ91" s="28">
        <f t="shared" si="11"/>
        <v>0</v>
      </c>
      <c r="AK91" s="28">
        <f t="shared" si="12"/>
        <v>0</v>
      </c>
    </row>
    <row r="92" spans="1:37" s="28" customFormat="1" ht="12.75">
      <c r="A92" s="27">
        <v>511310</v>
      </c>
      <c r="B92" s="26">
        <v>5302000</v>
      </c>
      <c r="C92" s="26" t="s">
        <v>664</v>
      </c>
      <c r="D92" s="28" t="s">
        <v>479</v>
      </c>
      <c r="E92" s="28" t="s">
        <v>480</v>
      </c>
      <c r="F92" s="28">
        <v>72025</v>
      </c>
      <c r="G92" s="28">
        <v>802</v>
      </c>
      <c r="H92" s="28">
        <v>5012334110</v>
      </c>
      <c r="I92" s="29">
        <v>7</v>
      </c>
      <c r="J92" s="29" t="s">
        <v>1</v>
      </c>
      <c r="K92" s="30" t="s">
        <v>700</v>
      </c>
      <c r="L92" s="42">
        <v>122.37</v>
      </c>
      <c r="M92" s="30" t="s">
        <v>700</v>
      </c>
      <c r="N92" s="31" t="s">
        <v>701</v>
      </c>
      <c r="O92" s="31"/>
      <c r="P92" s="32">
        <v>20.76923076923077</v>
      </c>
      <c r="Q92" s="29" t="str">
        <f t="shared" si="21"/>
        <v>YES</v>
      </c>
      <c r="R92" s="29" t="s">
        <v>1</v>
      </c>
      <c r="S92" s="31" t="s">
        <v>702</v>
      </c>
      <c r="T92" s="33">
        <v>1335</v>
      </c>
      <c r="U92" s="34">
        <v>746.86887</v>
      </c>
      <c r="V92" s="35">
        <v>1297.6823415</v>
      </c>
      <c r="W92" s="36">
        <v>7257</v>
      </c>
      <c r="X92" s="36">
        <f t="shared" si="22"/>
        <v>10636.5512115</v>
      </c>
      <c r="Y92" s="37">
        <f t="shared" si="0"/>
        <v>1</v>
      </c>
      <c r="Z92" s="37">
        <f t="shared" si="1"/>
        <v>1</v>
      </c>
      <c r="AA92" s="37" t="str">
        <f t="shared" si="15"/>
        <v>ELIGIBLE</v>
      </c>
      <c r="AB92" s="37" t="str">
        <f t="shared" si="16"/>
        <v>OKAY</v>
      </c>
      <c r="AC92" s="37">
        <f t="shared" si="4"/>
        <v>1</v>
      </c>
      <c r="AD92" s="37">
        <f t="shared" si="5"/>
        <v>1</v>
      </c>
      <c r="AE92" s="37" t="str">
        <f t="shared" si="17"/>
        <v>CHECK</v>
      </c>
      <c r="AF92" s="37" t="str">
        <f t="shared" si="18"/>
        <v>SRSA</v>
      </c>
      <c r="AG92" s="37">
        <f t="shared" si="19"/>
        <v>0</v>
      </c>
      <c r="AH92" s="37">
        <f t="shared" si="20"/>
        <v>0</v>
      </c>
      <c r="AI92" s="28">
        <f t="shared" si="10"/>
        <v>0</v>
      </c>
      <c r="AJ92" s="28">
        <f t="shared" si="11"/>
        <v>0</v>
      </c>
      <c r="AK92" s="28">
        <f t="shared" si="12"/>
        <v>0</v>
      </c>
    </row>
    <row r="93" spans="1:37" s="28" customFormat="1" ht="12.75">
      <c r="A93" s="27">
        <v>505740</v>
      </c>
      <c r="B93" s="26">
        <v>5402000</v>
      </c>
      <c r="C93" s="26" t="s">
        <v>245</v>
      </c>
      <c r="D93" s="28" t="s">
        <v>244</v>
      </c>
      <c r="E93" s="28" t="s">
        <v>245</v>
      </c>
      <c r="F93" s="28">
        <v>72333</v>
      </c>
      <c r="G93" s="28">
        <v>179</v>
      </c>
      <c r="H93" s="28">
        <v>8708276395</v>
      </c>
      <c r="I93" s="29">
        <v>7</v>
      </c>
      <c r="J93" s="29" t="s">
        <v>1</v>
      </c>
      <c r="K93" s="30" t="s">
        <v>700</v>
      </c>
      <c r="L93" s="42">
        <v>360.62</v>
      </c>
      <c r="M93" s="30" t="s">
        <v>700</v>
      </c>
      <c r="N93" s="31" t="s">
        <v>701</v>
      </c>
      <c r="O93" s="31"/>
      <c r="P93" s="32">
        <v>47.71048744460857</v>
      </c>
      <c r="Q93" s="29" t="str">
        <f t="shared" si="21"/>
        <v>YES</v>
      </c>
      <c r="R93" s="29" t="s">
        <v>1</v>
      </c>
      <c r="S93" s="31" t="s">
        <v>702</v>
      </c>
      <c r="T93" s="33">
        <v>4823</v>
      </c>
      <c r="U93" s="34">
        <v>2055.021012</v>
      </c>
      <c r="V93" s="35">
        <v>3570.9017154</v>
      </c>
      <c r="W93" s="36">
        <v>39777</v>
      </c>
      <c r="X93" s="36">
        <f t="shared" si="22"/>
        <v>50225.9227274</v>
      </c>
      <c r="Y93" s="37">
        <f t="shared" si="0"/>
        <v>1</v>
      </c>
      <c r="Z93" s="37">
        <f t="shared" si="1"/>
        <v>1</v>
      </c>
      <c r="AA93" s="37" t="str">
        <f t="shared" si="15"/>
        <v>ELIGIBLE</v>
      </c>
      <c r="AB93" s="37" t="str">
        <f t="shared" si="16"/>
        <v>OKAY</v>
      </c>
      <c r="AC93" s="37">
        <f t="shared" si="4"/>
        <v>1</v>
      </c>
      <c r="AD93" s="37">
        <f t="shared" si="5"/>
        <v>1</v>
      </c>
      <c r="AE93" s="37" t="str">
        <f t="shared" si="17"/>
        <v>CHECK</v>
      </c>
      <c r="AF93" s="37" t="str">
        <f t="shared" si="18"/>
        <v>SRSA</v>
      </c>
      <c r="AG93" s="37">
        <f t="shared" si="19"/>
        <v>0</v>
      </c>
      <c r="AH93" s="37">
        <f t="shared" si="20"/>
        <v>0</v>
      </c>
      <c r="AI93" s="28">
        <f t="shared" si="10"/>
        <v>0</v>
      </c>
      <c r="AJ93" s="28">
        <f t="shared" si="11"/>
        <v>0</v>
      </c>
      <c r="AK93" s="28">
        <f t="shared" si="12"/>
        <v>0</v>
      </c>
    </row>
    <row r="94" spans="1:37" s="28" customFormat="1" ht="12.75">
      <c r="A94" s="27">
        <v>507650</v>
      </c>
      <c r="B94" s="26">
        <v>5405000</v>
      </c>
      <c r="C94" s="26" t="s">
        <v>646</v>
      </c>
      <c r="D94" s="28" t="s">
        <v>328</v>
      </c>
      <c r="E94" s="28" t="s">
        <v>329</v>
      </c>
      <c r="F94" s="28">
        <v>72342</v>
      </c>
      <c r="G94" s="28">
        <v>9071</v>
      </c>
      <c r="H94" s="28">
        <v>5018276863</v>
      </c>
      <c r="I94" s="29">
        <v>7</v>
      </c>
      <c r="J94" s="29" t="s">
        <v>1</v>
      </c>
      <c r="K94" s="30" t="s">
        <v>700</v>
      </c>
      <c r="L94" s="42">
        <v>157.29</v>
      </c>
      <c r="M94" s="30" t="s">
        <v>700</v>
      </c>
      <c r="N94" s="31" t="s">
        <v>701</v>
      </c>
      <c r="O94" s="31"/>
      <c r="P94" s="32">
        <v>52.972972972972975</v>
      </c>
      <c r="Q94" s="29" t="str">
        <f t="shared" si="21"/>
        <v>YES</v>
      </c>
      <c r="R94" s="29" t="s">
        <v>1</v>
      </c>
      <c r="S94" s="31" t="s">
        <v>702</v>
      </c>
      <c r="T94" s="33">
        <v>1996</v>
      </c>
      <c r="U94" s="34">
        <v>846.451386</v>
      </c>
      <c r="V94" s="35">
        <v>1470.9066536999999</v>
      </c>
      <c r="W94" s="36">
        <v>12403</v>
      </c>
      <c r="X94" s="36">
        <f t="shared" si="22"/>
        <v>16716.3580397</v>
      </c>
      <c r="Y94" s="37">
        <f t="shared" si="0"/>
        <v>1</v>
      </c>
      <c r="Z94" s="37">
        <f t="shared" si="1"/>
        <v>1</v>
      </c>
      <c r="AA94" s="37" t="str">
        <f t="shared" si="15"/>
        <v>ELIGIBLE</v>
      </c>
      <c r="AB94" s="37" t="str">
        <f t="shared" si="16"/>
        <v>OKAY</v>
      </c>
      <c r="AC94" s="37">
        <f t="shared" si="4"/>
        <v>1</v>
      </c>
      <c r="AD94" s="37">
        <f t="shared" si="5"/>
        <v>1</v>
      </c>
      <c r="AE94" s="37" t="str">
        <f t="shared" si="17"/>
        <v>CHECK</v>
      </c>
      <c r="AF94" s="37" t="str">
        <f t="shared" si="18"/>
        <v>SRSA</v>
      </c>
      <c r="AG94" s="37">
        <f t="shared" si="19"/>
        <v>0</v>
      </c>
      <c r="AH94" s="37">
        <f t="shared" si="20"/>
        <v>0</v>
      </c>
      <c r="AI94" s="28">
        <f t="shared" si="10"/>
        <v>0</v>
      </c>
      <c r="AJ94" s="28">
        <f t="shared" si="11"/>
        <v>0</v>
      </c>
      <c r="AK94" s="28">
        <f t="shared" si="12"/>
        <v>0</v>
      </c>
    </row>
    <row r="95" spans="1:37" s="28" customFormat="1" ht="12.75">
      <c r="A95" s="27">
        <v>505070</v>
      </c>
      <c r="B95" s="26">
        <v>5501000</v>
      </c>
      <c r="C95" s="26" t="s">
        <v>219</v>
      </c>
      <c r="D95" s="28" t="s">
        <v>218</v>
      </c>
      <c r="E95" s="28" t="s">
        <v>219</v>
      </c>
      <c r="F95" s="28">
        <v>71940</v>
      </c>
      <c r="G95" s="28">
        <v>8</v>
      </c>
      <c r="H95" s="28">
        <v>8703792214</v>
      </c>
      <c r="I95" s="29">
        <v>7</v>
      </c>
      <c r="J95" s="29" t="s">
        <v>1</v>
      </c>
      <c r="K95" s="30" t="s">
        <v>700</v>
      </c>
      <c r="L95" s="42">
        <v>372.18</v>
      </c>
      <c r="M95" s="30" t="s">
        <v>700</v>
      </c>
      <c r="N95" s="31" t="s">
        <v>701</v>
      </c>
      <c r="O95" s="31"/>
      <c r="P95" s="32">
        <v>18.67612293144208</v>
      </c>
      <c r="Q95" s="29" t="str">
        <f t="shared" si="21"/>
        <v>NO</v>
      </c>
      <c r="R95" s="29" t="s">
        <v>1</v>
      </c>
      <c r="S95" s="31" t="s">
        <v>702</v>
      </c>
      <c r="T95" s="33">
        <v>2713</v>
      </c>
      <c r="U95" s="34">
        <v>1670.270382</v>
      </c>
      <c r="V95" s="35">
        <v>2902.3077819</v>
      </c>
      <c r="W95" s="36">
        <v>11484</v>
      </c>
      <c r="X95" s="36">
        <f t="shared" si="22"/>
        <v>18769.578163899998</v>
      </c>
      <c r="Y95" s="37">
        <f t="shared" si="0"/>
        <v>1</v>
      </c>
      <c r="Z95" s="37">
        <f t="shared" si="1"/>
        <v>1</v>
      </c>
      <c r="AA95" s="37" t="str">
        <f t="shared" si="15"/>
        <v>ELIGIBLE</v>
      </c>
      <c r="AB95" s="37" t="str">
        <f t="shared" si="16"/>
        <v>OKAY</v>
      </c>
      <c r="AC95" s="37">
        <f t="shared" si="4"/>
        <v>0</v>
      </c>
      <c r="AD95" s="37">
        <f t="shared" si="5"/>
        <v>1</v>
      </c>
      <c r="AE95" s="37">
        <f t="shared" si="17"/>
        <v>0</v>
      </c>
      <c r="AF95" s="37">
        <f t="shared" si="18"/>
        <v>0</v>
      </c>
      <c r="AG95" s="37">
        <f t="shared" si="19"/>
        <v>0</v>
      </c>
      <c r="AH95" s="37">
        <f t="shared" si="20"/>
        <v>0</v>
      </c>
      <c r="AI95" s="28">
        <f t="shared" si="10"/>
        <v>0</v>
      </c>
      <c r="AJ95" s="28">
        <f t="shared" si="11"/>
        <v>0</v>
      </c>
      <c r="AK95" s="28">
        <f t="shared" si="12"/>
        <v>0</v>
      </c>
    </row>
    <row r="96" spans="1:37" s="28" customFormat="1" ht="12.75">
      <c r="A96" s="27">
        <v>508490</v>
      </c>
      <c r="B96" s="26">
        <v>5503000</v>
      </c>
      <c r="C96" s="26" t="s">
        <v>365</v>
      </c>
      <c r="D96" s="28" t="s">
        <v>348</v>
      </c>
      <c r="E96" s="28" t="s">
        <v>365</v>
      </c>
      <c r="F96" s="28">
        <v>71950</v>
      </c>
      <c r="G96" s="28">
        <v>9</v>
      </c>
      <c r="H96" s="28">
        <v>8703984212</v>
      </c>
      <c r="I96" s="29">
        <v>7</v>
      </c>
      <c r="J96" s="29" t="s">
        <v>1</v>
      </c>
      <c r="K96" s="30" t="s">
        <v>700</v>
      </c>
      <c r="L96" s="42">
        <v>366.48</v>
      </c>
      <c r="M96" s="30" t="s">
        <v>700</v>
      </c>
      <c r="N96" s="31" t="s">
        <v>701</v>
      </c>
      <c r="O96" s="31"/>
      <c r="P96" s="32">
        <v>27.852998065764023</v>
      </c>
      <c r="Q96" s="29" t="str">
        <f t="shared" si="21"/>
        <v>YES</v>
      </c>
      <c r="R96" s="29" t="s">
        <v>1</v>
      </c>
      <c r="S96" s="31" t="s">
        <v>702</v>
      </c>
      <c r="T96" s="33">
        <v>2777</v>
      </c>
      <c r="U96" s="34">
        <v>1837.750068</v>
      </c>
      <c r="V96" s="35">
        <v>2477.0486706</v>
      </c>
      <c r="W96" s="36">
        <v>19119</v>
      </c>
      <c r="X96" s="36">
        <f t="shared" si="22"/>
        <v>26210.798738600002</v>
      </c>
      <c r="Y96" s="37">
        <f t="shared" si="0"/>
        <v>1</v>
      </c>
      <c r="Z96" s="37">
        <f t="shared" si="1"/>
        <v>1</v>
      </c>
      <c r="AA96" s="37" t="str">
        <f t="shared" si="15"/>
        <v>ELIGIBLE</v>
      </c>
      <c r="AB96" s="37" t="str">
        <f t="shared" si="16"/>
        <v>OKAY</v>
      </c>
      <c r="AC96" s="37">
        <f t="shared" si="4"/>
        <v>1</v>
      </c>
      <c r="AD96" s="37">
        <f t="shared" si="5"/>
        <v>1</v>
      </c>
      <c r="AE96" s="37" t="str">
        <f t="shared" si="17"/>
        <v>CHECK</v>
      </c>
      <c r="AF96" s="37" t="str">
        <f t="shared" si="18"/>
        <v>SRSA</v>
      </c>
      <c r="AG96" s="37">
        <f t="shared" si="19"/>
        <v>0</v>
      </c>
      <c r="AH96" s="37">
        <f t="shared" si="20"/>
        <v>0</v>
      </c>
      <c r="AI96" s="28">
        <f t="shared" si="10"/>
        <v>0</v>
      </c>
      <c r="AJ96" s="28">
        <f t="shared" si="11"/>
        <v>0</v>
      </c>
      <c r="AK96" s="28">
        <f t="shared" si="12"/>
        <v>0</v>
      </c>
    </row>
    <row r="97" spans="1:37" s="28" customFormat="1" ht="12.75">
      <c r="A97" s="27">
        <v>510320</v>
      </c>
      <c r="B97" s="26">
        <v>5504000</v>
      </c>
      <c r="C97" s="26" t="s">
        <v>443</v>
      </c>
      <c r="D97" s="28" t="s">
        <v>442</v>
      </c>
      <c r="E97" s="28" t="s">
        <v>443</v>
      </c>
      <c r="F97" s="28">
        <v>71958</v>
      </c>
      <c r="G97" s="28">
        <v>339</v>
      </c>
      <c r="H97" s="28">
        <v>8702852201</v>
      </c>
      <c r="I97" s="29">
        <v>7</v>
      </c>
      <c r="J97" s="29" t="s">
        <v>1</v>
      </c>
      <c r="K97" s="30" t="s">
        <v>700</v>
      </c>
      <c r="L97" s="42">
        <v>478.56</v>
      </c>
      <c r="M97" s="30" t="s">
        <v>700</v>
      </c>
      <c r="N97" s="31" t="s">
        <v>701</v>
      </c>
      <c r="O97" s="31"/>
      <c r="P97" s="32">
        <v>19.689922480620154</v>
      </c>
      <c r="Q97" s="29" t="str">
        <f t="shared" si="21"/>
        <v>NO</v>
      </c>
      <c r="R97" s="29" t="s">
        <v>1</v>
      </c>
      <c r="S97" s="31" t="s">
        <v>702</v>
      </c>
      <c r="T97" s="33">
        <v>3628</v>
      </c>
      <c r="U97" s="34">
        <v>2498.615856</v>
      </c>
      <c r="V97" s="35">
        <v>3367.8100151999997</v>
      </c>
      <c r="W97" s="36">
        <v>18181</v>
      </c>
      <c r="X97" s="36">
        <f t="shared" si="22"/>
        <v>27675.4258712</v>
      </c>
      <c r="Y97" s="37">
        <f t="shared" si="0"/>
        <v>1</v>
      </c>
      <c r="Z97" s="37">
        <f t="shared" si="1"/>
        <v>1</v>
      </c>
      <c r="AA97" s="37" t="str">
        <f t="shared" si="15"/>
        <v>ELIGIBLE</v>
      </c>
      <c r="AB97" s="37" t="str">
        <f t="shared" si="16"/>
        <v>OKAY</v>
      </c>
      <c r="AC97" s="37">
        <f t="shared" si="4"/>
        <v>0</v>
      </c>
      <c r="AD97" s="37">
        <f t="shared" si="5"/>
        <v>1</v>
      </c>
      <c r="AE97" s="37">
        <f t="shared" si="17"/>
        <v>0</v>
      </c>
      <c r="AF97" s="37">
        <f t="shared" si="18"/>
        <v>0</v>
      </c>
      <c r="AG97" s="37">
        <f t="shared" si="19"/>
        <v>0</v>
      </c>
      <c r="AH97" s="37">
        <f t="shared" si="20"/>
        <v>0</v>
      </c>
      <c r="AI97" s="28">
        <f t="shared" si="10"/>
        <v>0</v>
      </c>
      <c r="AJ97" s="28">
        <f t="shared" si="11"/>
        <v>0</v>
      </c>
      <c r="AK97" s="28">
        <f t="shared" si="12"/>
        <v>0</v>
      </c>
    </row>
    <row r="98" spans="1:37" s="28" customFormat="1" ht="12.75">
      <c r="A98" s="27">
        <v>513950</v>
      </c>
      <c r="B98" s="26">
        <v>5607000</v>
      </c>
      <c r="C98" s="26" t="s">
        <v>584</v>
      </c>
      <c r="D98" s="28" t="s">
        <v>583</v>
      </c>
      <c r="E98" s="28" t="s">
        <v>584</v>
      </c>
      <c r="F98" s="28">
        <v>72479</v>
      </c>
      <c r="G98" s="28">
        <v>408</v>
      </c>
      <c r="H98" s="28">
        <v>5016842253</v>
      </c>
      <c r="I98" s="29">
        <v>7</v>
      </c>
      <c r="J98" s="29" t="s">
        <v>1</v>
      </c>
      <c r="K98" s="30" t="s">
        <v>700</v>
      </c>
      <c r="L98" s="42">
        <v>365</v>
      </c>
      <c r="M98" s="30" t="s">
        <v>700</v>
      </c>
      <c r="N98" s="31" t="s">
        <v>701</v>
      </c>
      <c r="O98" s="31"/>
      <c r="P98" s="32">
        <v>18.30601092896175</v>
      </c>
      <c r="Q98" s="29" t="str">
        <f t="shared" si="21"/>
        <v>NO</v>
      </c>
      <c r="R98" s="29" t="s">
        <v>1</v>
      </c>
      <c r="S98" s="31" t="s">
        <v>702</v>
      </c>
      <c r="T98" s="33">
        <v>2801</v>
      </c>
      <c r="U98" s="34">
        <v>1846.803024</v>
      </c>
      <c r="V98" s="35">
        <v>2489.2508808</v>
      </c>
      <c r="W98" s="36">
        <v>10386</v>
      </c>
      <c r="X98" s="36">
        <f t="shared" si="22"/>
        <v>17523.0539048</v>
      </c>
      <c r="Y98" s="37">
        <f t="shared" si="0"/>
        <v>1</v>
      </c>
      <c r="Z98" s="37">
        <f t="shared" si="1"/>
        <v>1</v>
      </c>
      <c r="AA98" s="37" t="str">
        <f t="shared" si="15"/>
        <v>ELIGIBLE</v>
      </c>
      <c r="AB98" s="37" t="str">
        <f t="shared" si="16"/>
        <v>OKAY</v>
      </c>
      <c r="AC98" s="37">
        <f t="shared" si="4"/>
        <v>0</v>
      </c>
      <c r="AD98" s="37">
        <f t="shared" si="5"/>
        <v>1</v>
      </c>
      <c r="AE98" s="37">
        <f t="shared" si="17"/>
        <v>0</v>
      </c>
      <c r="AF98" s="37">
        <f t="shared" si="18"/>
        <v>0</v>
      </c>
      <c r="AG98" s="37">
        <f t="shared" si="19"/>
        <v>0</v>
      </c>
      <c r="AH98" s="37">
        <f t="shared" si="20"/>
        <v>0</v>
      </c>
      <c r="AI98" s="28">
        <f t="shared" si="10"/>
        <v>0</v>
      </c>
      <c r="AJ98" s="28">
        <f t="shared" si="11"/>
        <v>0</v>
      </c>
      <c r="AK98" s="28">
        <f t="shared" si="12"/>
        <v>0</v>
      </c>
    </row>
    <row r="99" spans="1:37" s="28" customFormat="1" ht="12.75">
      <c r="A99" s="27">
        <v>507470</v>
      </c>
      <c r="B99" s="26">
        <v>5702000</v>
      </c>
      <c r="C99" s="26" t="s">
        <v>319</v>
      </c>
      <c r="D99" s="28" t="s">
        <v>318</v>
      </c>
      <c r="E99" s="28" t="s">
        <v>319</v>
      </c>
      <c r="F99" s="28">
        <v>71945</v>
      </c>
      <c r="G99" s="28">
        <v>130</v>
      </c>
      <c r="H99" s="28">
        <v>8703896164</v>
      </c>
      <c r="I99" s="29">
        <v>7</v>
      </c>
      <c r="J99" s="29" t="s">
        <v>1</v>
      </c>
      <c r="K99" s="30" t="s">
        <v>700</v>
      </c>
      <c r="L99" s="42">
        <v>315.71</v>
      </c>
      <c r="M99" s="30" t="s">
        <v>700</v>
      </c>
      <c r="N99" s="31" t="s">
        <v>701</v>
      </c>
      <c r="O99" s="31"/>
      <c r="P99" s="32">
        <v>23.404255319148938</v>
      </c>
      <c r="Q99" s="29" t="str">
        <f t="shared" si="21"/>
        <v>YES</v>
      </c>
      <c r="R99" s="29" t="s">
        <v>1</v>
      </c>
      <c r="S99" s="31" t="s">
        <v>702</v>
      </c>
      <c r="T99" s="33">
        <v>2490</v>
      </c>
      <c r="U99" s="34">
        <v>1430.367048</v>
      </c>
      <c r="V99" s="35">
        <v>2509.2525269</v>
      </c>
      <c r="W99" s="36">
        <v>12166</v>
      </c>
      <c r="X99" s="36">
        <f t="shared" si="22"/>
        <v>18595.6195749</v>
      </c>
      <c r="Y99" s="37">
        <f t="shared" si="0"/>
        <v>1</v>
      </c>
      <c r="Z99" s="37">
        <f t="shared" si="1"/>
        <v>1</v>
      </c>
      <c r="AA99" s="37" t="str">
        <f t="shared" si="15"/>
        <v>ELIGIBLE</v>
      </c>
      <c r="AB99" s="37" t="str">
        <f t="shared" si="16"/>
        <v>OKAY</v>
      </c>
      <c r="AC99" s="37">
        <f t="shared" si="4"/>
        <v>1</v>
      </c>
      <c r="AD99" s="37">
        <f t="shared" si="5"/>
        <v>1</v>
      </c>
      <c r="AE99" s="37" t="str">
        <f t="shared" si="17"/>
        <v>CHECK</v>
      </c>
      <c r="AF99" s="37" t="str">
        <f t="shared" si="18"/>
        <v>SRSA</v>
      </c>
      <c r="AG99" s="37">
        <f t="shared" si="19"/>
        <v>0</v>
      </c>
      <c r="AH99" s="37">
        <f t="shared" si="20"/>
        <v>0</v>
      </c>
      <c r="AI99" s="28">
        <f t="shared" si="10"/>
        <v>0</v>
      </c>
      <c r="AJ99" s="28">
        <f t="shared" si="11"/>
        <v>0</v>
      </c>
      <c r="AK99" s="28">
        <f t="shared" si="12"/>
        <v>0</v>
      </c>
    </row>
    <row r="100" spans="1:37" s="28" customFormat="1" ht="12.75">
      <c r="A100" s="27">
        <v>513440</v>
      </c>
      <c r="B100" s="26">
        <v>5704000</v>
      </c>
      <c r="C100" s="26" t="s">
        <v>680</v>
      </c>
      <c r="D100" s="28" t="s">
        <v>540</v>
      </c>
      <c r="E100" s="28" t="s">
        <v>569</v>
      </c>
      <c r="F100" s="28">
        <v>71937</v>
      </c>
      <c r="G100" s="28">
        <v>69</v>
      </c>
      <c r="H100" s="28">
        <v>8703872744</v>
      </c>
      <c r="I100" s="29">
        <v>7</v>
      </c>
      <c r="J100" s="29" t="s">
        <v>1</v>
      </c>
      <c r="K100" s="30" t="s">
        <v>700</v>
      </c>
      <c r="L100" s="42">
        <v>369.28</v>
      </c>
      <c r="M100" s="30" t="s">
        <v>700</v>
      </c>
      <c r="N100" s="31" t="s">
        <v>701</v>
      </c>
      <c r="O100" s="31"/>
      <c r="P100" s="32">
        <v>22.7765726681128</v>
      </c>
      <c r="Q100" s="29" t="str">
        <f t="shared" si="21"/>
        <v>YES</v>
      </c>
      <c r="R100" s="29" t="s">
        <v>1</v>
      </c>
      <c r="S100" s="31" t="s">
        <v>702</v>
      </c>
      <c r="T100" s="33">
        <v>3392</v>
      </c>
      <c r="U100" s="34">
        <v>1941.859062</v>
      </c>
      <c r="V100" s="35">
        <v>3374.3740878999997</v>
      </c>
      <c r="W100" s="36">
        <v>14845</v>
      </c>
      <c r="X100" s="36">
        <f t="shared" si="22"/>
        <v>23553.2331499</v>
      </c>
      <c r="Y100" s="37">
        <f t="shared" si="0"/>
        <v>1</v>
      </c>
      <c r="Z100" s="37">
        <f t="shared" si="1"/>
        <v>1</v>
      </c>
      <c r="AA100" s="37" t="str">
        <f t="shared" si="15"/>
        <v>ELIGIBLE</v>
      </c>
      <c r="AB100" s="37" t="str">
        <f t="shared" si="16"/>
        <v>OKAY</v>
      </c>
      <c r="AC100" s="37">
        <f t="shared" si="4"/>
        <v>1</v>
      </c>
      <c r="AD100" s="37">
        <f t="shared" si="5"/>
        <v>1</v>
      </c>
      <c r="AE100" s="37" t="str">
        <f t="shared" si="17"/>
        <v>CHECK</v>
      </c>
      <c r="AF100" s="37" t="str">
        <f t="shared" si="18"/>
        <v>SRSA</v>
      </c>
      <c r="AG100" s="37">
        <f t="shared" si="19"/>
        <v>0</v>
      </c>
      <c r="AH100" s="37">
        <f t="shared" si="20"/>
        <v>0</v>
      </c>
      <c r="AI100" s="28">
        <f t="shared" si="10"/>
        <v>0</v>
      </c>
      <c r="AJ100" s="28">
        <f t="shared" si="11"/>
        <v>0</v>
      </c>
      <c r="AK100" s="28">
        <f t="shared" si="12"/>
        <v>0</v>
      </c>
    </row>
    <row r="101" spans="1:37" s="28" customFormat="1" ht="12.75">
      <c r="A101" s="27">
        <v>514160</v>
      </c>
      <c r="B101" s="26">
        <v>5705000</v>
      </c>
      <c r="C101" s="26" t="s">
        <v>596</v>
      </c>
      <c r="D101" s="28" t="s">
        <v>595</v>
      </c>
      <c r="E101" s="28" t="s">
        <v>596</v>
      </c>
      <c r="F101" s="28">
        <v>71973</v>
      </c>
      <c r="G101" s="28">
        <v>503</v>
      </c>
      <c r="H101" s="28">
        <v>8703857101</v>
      </c>
      <c r="I101" s="29">
        <v>7</v>
      </c>
      <c r="J101" s="29" t="s">
        <v>1</v>
      </c>
      <c r="K101" s="30" t="s">
        <v>700</v>
      </c>
      <c r="L101" s="42">
        <v>514.16</v>
      </c>
      <c r="M101" s="30" t="s">
        <v>700</v>
      </c>
      <c r="N101" s="31" t="s">
        <v>701</v>
      </c>
      <c r="O101" s="31"/>
      <c r="P101" s="32">
        <v>27.766990291262132</v>
      </c>
      <c r="Q101" s="29" t="str">
        <f t="shared" si="21"/>
        <v>YES</v>
      </c>
      <c r="R101" s="29" t="s">
        <v>1</v>
      </c>
      <c r="S101" s="31" t="s">
        <v>702</v>
      </c>
      <c r="T101" s="33">
        <v>4728</v>
      </c>
      <c r="U101" s="34">
        <v>2471.456988</v>
      </c>
      <c r="V101" s="35">
        <v>4428.9221713</v>
      </c>
      <c r="W101" s="36">
        <v>20074</v>
      </c>
      <c r="X101" s="36">
        <f t="shared" si="22"/>
        <v>31702.3791593</v>
      </c>
      <c r="Y101" s="37">
        <f t="shared" si="0"/>
        <v>1</v>
      </c>
      <c r="Z101" s="37">
        <f t="shared" si="1"/>
        <v>1</v>
      </c>
      <c r="AA101" s="37" t="str">
        <f t="shared" si="15"/>
        <v>ELIGIBLE</v>
      </c>
      <c r="AB101" s="37" t="str">
        <f t="shared" si="16"/>
        <v>OKAY</v>
      </c>
      <c r="AC101" s="37">
        <f t="shared" si="4"/>
        <v>1</v>
      </c>
      <c r="AD101" s="37">
        <f t="shared" si="5"/>
        <v>1</v>
      </c>
      <c r="AE101" s="37" t="str">
        <f t="shared" si="17"/>
        <v>CHECK</v>
      </c>
      <c r="AF101" s="37" t="str">
        <f t="shared" si="18"/>
        <v>SRSA</v>
      </c>
      <c r="AG101" s="37">
        <f t="shared" si="19"/>
        <v>0</v>
      </c>
      <c r="AH101" s="37">
        <f t="shared" si="20"/>
        <v>0</v>
      </c>
      <c r="AI101" s="28">
        <f t="shared" si="10"/>
        <v>0</v>
      </c>
      <c r="AJ101" s="28">
        <f t="shared" si="11"/>
        <v>0</v>
      </c>
      <c r="AK101" s="28">
        <f t="shared" si="12"/>
        <v>0</v>
      </c>
    </row>
    <row r="102" spans="1:37" s="28" customFormat="1" ht="12.75">
      <c r="A102" s="27">
        <v>505310</v>
      </c>
      <c r="B102" s="26">
        <v>5902000</v>
      </c>
      <c r="C102" s="26" t="s">
        <v>227</v>
      </c>
      <c r="D102" s="28" t="s">
        <v>226</v>
      </c>
      <c r="E102" s="28" t="s">
        <v>227</v>
      </c>
      <c r="F102" s="28">
        <v>72041</v>
      </c>
      <c r="G102" s="28">
        <v>298</v>
      </c>
      <c r="H102" s="28">
        <v>8709982412</v>
      </c>
      <c r="I102" s="29">
        <v>7</v>
      </c>
      <c r="J102" s="29" t="s">
        <v>1</v>
      </c>
      <c r="K102" s="30" t="s">
        <v>700</v>
      </c>
      <c r="L102" s="42">
        <v>390.64</v>
      </c>
      <c r="M102" s="30" t="s">
        <v>700</v>
      </c>
      <c r="N102" s="31" t="s">
        <v>701</v>
      </c>
      <c r="O102" s="31"/>
      <c r="P102" s="32">
        <v>29.933481152993345</v>
      </c>
      <c r="Q102" s="29" t="str">
        <f t="shared" si="21"/>
        <v>YES</v>
      </c>
      <c r="R102" s="29" t="s">
        <v>1</v>
      </c>
      <c r="S102" s="31" t="s">
        <v>702</v>
      </c>
      <c r="T102" s="33">
        <v>3354</v>
      </c>
      <c r="U102" s="34">
        <v>2018.809188</v>
      </c>
      <c r="V102" s="35">
        <v>3508.0928746</v>
      </c>
      <c r="W102" s="36">
        <v>18369</v>
      </c>
      <c r="X102" s="36">
        <f t="shared" si="22"/>
        <v>27249.9020626</v>
      </c>
      <c r="Y102" s="37">
        <f t="shared" si="0"/>
        <v>1</v>
      </c>
      <c r="Z102" s="37">
        <f t="shared" si="1"/>
        <v>1</v>
      </c>
      <c r="AA102" s="37" t="str">
        <f t="shared" si="15"/>
        <v>ELIGIBLE</v>
      </c>
      <c r="AB102" s="37" t="str">
        <f t="shared" si="16"/>
        <v>OKAY</v>
      </c>
      <c r="AC102" s="37">
        <f t="shared" si="4"/>
        <v>1</v>
      </c>
      <c r="AD102" s="37">
        <f t="shared" si="5"/>
        <v>1</v>
      </c>
      <c r="AE102" s="37" t="str">
        <f t="shared" si="17"/>
        <v>CHECK</v>
      </c>
      <c r="AF102" s="37" t="str">
        <f t="shared" si="18"/>
        <v>SRSA</v>
      </c>
      <c r="AG102" s="37">
        <f t="shared" si="19"/>
        <v>0</v>
      </c>
      <c r="AH102" s="37">
        <f t="shared" si="20"/>
        <v>0</v>
      </c>
      <c r="AI102" s="28">
        <f t="shared" si="10"/>
        <v>0</v>
      </c>
      <c r="AJ102" s="28">
        <f t="shared" si="11"/>
        <v>0</v>
      </c>
      <c r="AK102" s="28">
        <f t="shared" si="12"/>
        <v>0</v>
      </c>
    </row>
    <row r="103" spans="1:37" s="28" customFormat="1" ht="12.75">
      <c r="A103" s="27">
        <v>507530</v>
      </c>
      <c r="B103" s="26">
        <v>5903000</v>
      </c>
      <c r="C103" s="26" t="s">
        <v>321</v>
      </c>
      <c r="D103" s="28" t="s">
        <v>320</v>
      </c>
      <c r="E103" s="28" t="s">
        <v>321</v>
      </c>
      <c r="F103" s="28">
        <v>72064</v>
      </c>
      <c r="G103" s="28">
        <v>8003</v>
      </c>
      <c r="H103" s="28">
        <v>8702554549</v>
      </c>
      <c r="I103" s="29">
        <v>7</v>
      </c>
      <c r="J103" s="29" t="s">
        <v>1</v>
      </c>
      <c r="K103" s="30" t="s">
        <v>700</v>
      </c>
      <c r="L103" s="42">
        <v>402.51</v>
      </c>
      <c r="M103" s="30" t="s">
        <v>700</v>
      </c>
      <c r="N103" s="31" t="s">
        <v>701</v>
      </c>
      <c r="O103" s="31"/>
      <c r="P103" s="32">
        <v>14.625850340136054</v>
      </c>
      <c r="Q103" s="29" t="str">
        <f t="shared" si="21"/>
        <v>NO</v>
      </c>
      <c r="R103" s="29" t="s">
        <v>1</v>
      </c>
      <c r="S103" s="31" t="s">
        <v>702</v>
      </c>
      <c r="T103" s="33">
        <v>2730</v>
      </c>
      <c r="U103" s="34">
        <v>1937.332584</v>
      </c>
      <c r="V103" s="35">
        <v>2611.2729828</v>
      </c>
      <c r="W103" s="36">
        <v>12680</v>
      </c>
      <c r="X103" s="36">
        <f t="shared" si="22"/>
        <v>19958.6055668</v>
      </c>
      <c r="Y103" s="37">
        <f t="shared" si="0"/>
        <v>1</v>
      </c>
      <c r="Z103" s="37">
        <f t="shared" si="1"/>
        <v>1</v>
      </c>
      <c r="AA103" s="37" t="str">
        <f t="shared" si="15"/>
        <v>ELIGIBLE</v>
      </c>
      <c r="AB103" s="37" t="str">
        <f t="shared" si="16"/>
        <v>OKAY</v>
      </c>
      <c r="AC103" s="37">
        <f t="shared" si="4"/>
        <v>0</v>
      </c>
      <c r="AD103" s="37">
        <f t="shared" si="5"/>
        <v>1</v>
      </c>
      <c r="AE103" s="37">
        <f t="shared" si="17"/>
        <v>0</v>
      </c>
      <c r="AF103" s="37">
        <f t="shared" si="18"/>
        <v>0</v>
      </c>
      <c r="AG103" s="37">
        <f t="shared" si="19"/>
        <v>0</v>
      </c>
      <c r="AH103" s="37">
        <f t="shared" si="20"/>
        <v>0</v>
      </c>
      <c r="AI103" s="28">
        <f t="shared" si="10"/>
        <v>0</v>
      </c>
      <c r="AJ103" s="28">
        <f t="shared" si="11"/>
        <v>0</v>
      </c>
      <c r="AK103" s="28">
        <f t="shared" si="12"/>
        <v>0</v>
      </c>
    </row>
    <row r="104" spans="1:37" s="28" customFormat="1" ht="12.75">
      <c r="A104" s="27">
        <v>503210</v>
      </c>
      <c r="B104" s="26">
        <v>6101000</v>
      </c>
      <c r="C104" s="26" t="s">
        <v>622</v>
      </c>
      <c r="D104" s="28" t="s">
        <v>132</v>
      </c>
      <c r="E104" s="28" t="s">
        <v>133</v>
      </c>
      <c r="F104" s="28">
        <v>72413</v>
      </c>
      <c r="G104" s="28">
        <v>82</v>
      </c>
      <c r="H104" s="28">
        <v>8707692480</v>
      </c>
      <c r="I104" s="29">
        <v>7</v>
      </c>
      <c r="J104" s="29" t="s">
        <v>1</v>
      </c>
      <c r="K104" s="30" t="s">
        <v>700</v>
      </c>
      <c r="L104" s="42">
        <v>211.26</v>
      </c>
      <c r="M104" s="30" t="s">
        <v>700</v>
      </c>
      <c r="N104" s="31" t="s">
        <v>701</v>
      </c>
      <c r="O104" s="31"/>
      <c r="P104" s="32">
        <v>32.33830845771145</v>
      </c>
      <c r="Q104" s="29" t="str">
        <f t="shared" si="21"/>
        <v>YES</v>
      </c>
      <c r="R104" s="29" t="s">
        <v>1</v>
      </c>
      <c r="S104" s="31" t="s">
        <v>702</v>
      </c>
      <c r="T104" s="33">
        <v>1946</v>
      </c>
      <c r="U104" s="34">
        <v>1009.404594</v>
      </c>
      <c r="V104" s="35">
        <v>1754.5464373</v>
      </c>
      <c r="W104" s="36">
        <v>8900</v>
      </c>
      <c r="X104" s="36">
        <f t="shared" si="22"/>
        <v>13609.9510313</v>
      </c>
      <c r="Y104" s="37">
        <f t="shared" si="0"/>
        <v>1</v>
      </c>
      <c r="Z104" s="37">
        <f t="shared" si="1"/>
        <v>1</v>
      </c>
      <c r="AA104" s="37" t="str">
        <f t="shared" si="15"/>
        <v>ELIGIBLE</v>
      </c>
      <c r="AB104" s="37" t="str">
        <f t="shared" si="16"/>
        <v>OKAY</v>
      </c>
      <c r="AC104" s="37">
        <f t="shared" si="4"/>
        <v>1</v>
      </c>
      <c r="AD104" s="37">
        <f t="shared" si="5"/>
        <v>1</v>
      </c>
      <c r="AE104" s="37" t="str">
        <f t="shared" si="17"/>
        <v>CHECK</v>
      </c>
      <c r="AF104" s="37" t="str">
        <f t="shared" si="18"/>
        <v>SRSA</v>
      </c>
      <c r="AG104" s="37">
        <f t="shared" si="19"/>
        <v>0</v>
      </c>
      <c r="AH104" s="37">
        <f t="shared" si="20"/>
        <v>0</v>
      </c>
      <c r="AI104" s="28">
        <f t="shared" si="10"/>
        <v>0</v>
      </c>
      <c r="AJ104" s="28">
        <f t="shared" si="11"/>
        <v>0</v>
      </c>
      <c r="AK104" s="28">
        <f t="shared" si="12"/>
        <v>0</v>
      </c>
    </row>
    <row r="105" spans="1:37" s="28" customFormat="1" ht="12.75">
      <c r="A105" s="27">
        <v>509570</v>
      </c>
      <c r="B105" s="26">
        <v>6102000</v>
      </c>
      <c r="C105" s="26" t="s">
        <v>410</v>
      </c>
      <c r="D105" s="28" t="s">
        <v>409</v>
      </c>
      <c r="E105" s="28" t="s">
        <v>410</v>
      </c>
      <c r="F105" s="28">
        <v>72444</v>
      </c>
      <c r="G105" s="28">
        <v>499</v>
      </c>
      <c r="H105" s="28">
        <v>8706472051</v>
      </c>
      <c r="I105" s="29">
        <v>7</v>
      </c>
      <c r="J105" s="29" t="s">
        <v>1</v>
      </c>
      <c r="K105" s="30" t="s">
        <v>700</v>
      </c>
      <c r="L105" s="42">
        <v>499.9</v>
      </c>
      <c r="M105" s="30" t="s">
        <v>700</v>
      </c>
      <c r="N105" s="31" t="s">
        <v>701</v>
      </c>
      <c r="O105" s="31"/>
      <c r="P105" s="32">
        <v>24.45482866043614</v>
      </c>
      <c r="Q105" s="29" t="str">
        <f t="shared" si="21"/>
        <v>YES</v>
      </c>
      <c r="R105" s="29" t="s">
        <v>1</v>
      </c>
      <c r="S105" s="31" t="s">
        <v>702</v>
      </c>
      <c r="T105" s="33">
        <v>4333</v>
      </c>
      <c r="U105" s="34">
        <v>2498.615856</v>
      </c>
      <c r="V105" s="35">
        <v>4341.8100152</v>
      </c>
      <c r="W105" s="36">
        <v>21589</v>
      </c>
      <c r="X105" s="36">
        <f t="shared" si="22"/>
        <v>32762.4258712</v>
      </c>
      <c r="Y105" s="37">
        <f t="shared" si="0"/>
        <v>1</v>
      </c>
      <c r="Z105" s="37">
        <f t="shared" si="1"/>
        <v>1</v>
      </c>
      <c r="AA105" s="37" t="str">
        <f t="shared" si="15"/>
        <v>ELIGIBLE</v>
      </c>
      <c r="AB105" s="37" t="str">
        <f t="shared" si="16"/>
        <v>OKAY</v>
      </c>
      <c r="AC105" s="37">
        <f t="shared" si="4"/>
        <v>1</v>
      </c>
      <c r="AD105" s="37">
        <f t="shared" si="5"/>
        <v>1</v>
      </c>
      <c r="AE105" s="37" t="str">
        <f t="shared" si="17"/>
        <v>CHECK</v>
      </c>
      <c r="AF105" s="37" t="str">
        <f t="shared" si="18"/>
        <v>SRSA</v>
      </c>
      <c r="AG105" s="37">
        <f t="shared" si="19"/>
        <v>0</v>
      </c>
      <c r="AH105" s="37">
        <f t="shared" si="20"/>
        <v>0</v>
      </c>
      <c r="AI105" s="28">
        <f t="shared" si="10"/>
        <v>0</v>
      </c>
      <c r="AJ105" s="28">
        <f t="shared" si="11"/>
        <v>0</v>
      </c>
      <c r="AK105" s="28">
        <f t="shared" si="12"/>
        <v>0</v>
      </c>
    </row>
    <row r="106" spans="1:37" s="28" customFormat="1" ht="12.75">
      <c r="A106" s="27">
        <v>511640</v>
      </c>
      <c r="B106" s="26">
        <v>6104000</v>
      </c>
      <c r="C106" s="26" t="s">
        <v>667</v>
      </c>
      <c r="D106" s="28" t="s">
        <v>490</v>
      </c>
      <c r="E106" s="28" t="s">
        <v>491</v>
      </c>
      <c r="F106" s="28">
        <v>72460</v>
      </c>
      <c r="G106" s="28">
        <v>9313</v>
      </c>
      <c r="H106" s="28">
        <v>8708692479</v>
      </c>
      <c r="I106" s="29">
        <v>7</v>
      </c>
      <c r="J106" s="29" t="s">
        <v>1</v>
      </c>
      <c r="K106" s="30" t="s">
        <v>700</v>
      </c>
      <c r="L106" s="42">
        <v>269.35</v>
      </c>
      <c r="M106" s="30" t="s">
        <v>700</v>
      </c>
      <c r="N106" s="31" t="s">
        <v>701</v>
      </c>
      <c r="O106" s="31"/>
      <c r="P106" s="32">
        <v>27.027027027027028</v>
      </c>
      <c r="Q106" s="29" t="str">
        <f t="shared" si="21"/>
        <v>YES</v>
      </c>
      <c r="R106" s="29" t="s">
        <v>1</v>
      </c>
      <c r="S106" s="31" t="s">
        <v>702</v>
      </c>
      <c r="T106" s="33">
        <v>2567</v>
      </c>
      <c r="U106" s="34">
        <v>1285.519752</v>
      </c>
      <c r="V106" s="35">
        <v>2233.7138483999997</v>
      </c>
      <c r="W106" s="36">
        <v>12155</v>
      </c>
      <c r="X106" s="36">
        <f t="shared" si="22"/>
        <v>18241.2336004</v>
      </c>
      <c r="Y106" s="37">
        <f t="shared" si="0"/>
        <v>1</v>
      </c>
      <c r="Z106" s="37">
        <f t="shared" si="1"/>
        <v>1</v>
      </c>
      <c r="AA106" s="37" t="str">
        <f t="shared" si="15"/>
        <v>ELIGIBLE</v>
      </c>
      <c r="AB106" s="37" t="str">
        <f t="shared" si="16"/>
        <v>OKAY</v>
      </c>
      <c r="AC106" s="37">
        <f t="shared" si="4"/>
        <v>1</v>
      </c>
      <c r="AD106" s="37">
        <f t="shared" si="5"/>
        <v>1</v>
      </c>
      <c r="AE106" s="37" t="str">
        <f t="shared" si="17"/>
        <v>CHECK</v>
      </c>
      <c r="AF106" s="37" t="str">
        <f t="shared" si="18"/>
        <v>SRSA</v>
      </c>
      <c r="AG106" s="37">
        <f t="shared" si="19"/>
        <v>0</v>
      </c>
      <c r="AH106" s="37">
        <f t="shared" si="20"/>
        <v>0</v>
      </c>
      <c r="AI106" s="28">
        <f t="shared" si="10"/>
        <v>0</v>
      </c>
      <c r="AJ106" s="28">
        <f t="shared" si="11"/>
        <v>0</v>
      </c>
      <c r="AK106" s="28">
        <f t="shared" si="12"/>
        <v>0</v>
      </c>
    </row>
    <row r="107" spans="1:37" s="28" customFormat="1" ht="12.75">
      <c r="A107" s="27">
        <v>503000</v>
      </c>
      <c r="B107" s="26">
        <v>6306000</v>
      </c>
      <c r="C107" s="26" t="s">
        <v>123</v>
      </c>
      <c r="D107" s="28" t="s">
        <v>122</v>
      </c>
      <c r="E107" s="28" t="s">
        <v>123</v>
      </c>
      <c r="F107" s="28">
        <v>72122</v>
      </c>
      <c r="G107" s="28">
        <v>9539</v>
      </c>
      <c r="H107" s="28">
        <v>5015945391</v>
      </c>
      <c r="I107" s="29">
        <v>8</v>
      </c>
      <c r="J107" s="29" t="s">
        <v>1</v>
      </c>
      <c r="K107" s="30" t="s">
        <v>700</v>
      </c>
      <c r="L107" s="42">
        <v>245.39</v>
      </c>
      <c r="M107" s="30" t="s">
        <v>700</v>
      </c>
      <c r="N107" s="31" t="s">
        <v>701</v>
      </c>
      <c r="O107" s="31"/>
      <c r="P107" s="32">
        <v>12.773722627737227</v>
      </c>
      <c r="Q107" s="29" t="str">
        <f t="shared" si="21"/>
        <v>NO</v>
      </c>
      <c r="R107" s="29" t="s">
        <v>1</v>
      </c>
      <c r="S107" s="31" t="s">
        <v>702</v>
      </c>
      <c r="T107" s="33">
        <v>1517</v>
      </c>
      <c r="U107" s="34">
        <v>1176.88428</v>
      </c>
      <c r="V107" s="35">
        <v>1586.287326</v>
      </c>
      <c r="W107" s="36">
        <v>5744</v>
      </c>
      <c r="X107" s="36">
        <f t="shared" si="22"/>
        <v>10024.171606</v>
      </c>
      <c r="Y107" s="37">
        <f t="shared" si="0"/>
        <v>1</v>
      </c>
      <c r="Z107" s="37">
        <f t="shared" si="1"/>
        <v>1</v>
      </c>
      <c r="AA107" s="37" t="str">
        <f t="shared" si="15"/>
        <v>ELIGIBLE</v>
      </c>
      <c r="AB107" s="37" t="str">
        <f t="shared" si="16"/>
        <v>OKAY</v>
      </c>
      <c r="AC107" s="37">
        <f t="shared" si="4"/>
        <v>0</v>
      </c>
      <c r="AD107" s="37">
        <f t="shared" si="5"/>
        <v>1</v>
      </c>
      <c r="AE107" s="37">
        <f t="shared" si="17"/>
        <v>0</v>
      </c>
      <c r="AF107" s="37">
        <f t="shared" si="18"/>
        <v>0</v>
      </c>
      <c r="AG107" s="37">
        <f t="shared" si="19"/>
        <v>0</v>
      </c>
      <c r="AH107" s="37">
        <f t="shared" si="20"/>
        <v>0</v>
      </c>
      <c r="AI107" s="28">
        <f t="shared" si="10"/>
        <v>0</v>
      </c>
      <c r="AJ107" s="28">
        <f t="shared" si="11"/>
        <v>0</v>
      </c>
      <c r="AK107" s="28">
        <f t="shared" si="12"/>
        <v>0</v>
      </c>
    </row>
    <row r="108" spans="1:37" s="28" customFormat="1" ht="12.75">
      <c r="A108" s="27">
        <v>508880</v>
      </c>
      <c r="B108" s="26">
        <v>6501000</v>
      </c>
      <c r="C108" s="26" t="s">
        <v>376</v>
      </c>
      <c r="D108" s="28" t="s">
        <v>375</v>
      </c>
      <c r="E108" s="28" t="s">
        <v>376</v>
      </c>
      <c r="F108" s="28">
        <v>72645</v>
      </c>
      <c r="G108" s="28">
        <v>220</v>
      </c>
      <c r="H108" s="28">
        <v>8704472431</v>
      </c>
      <c r="I108" s="29">
        <v>7</v>
      </c>
      <c r="J108" s="29" t="s">
        <v>1</v>
      </c>
      <c r="K108" s="30" t="s">
        <v>700</v>
      </c>
      <c r="L108" s="42">
        <v>228.47</v>
      </c>
      <c r="M108" s="30" t="s">
        <v>700</v>
      </c>
      <c r="N108" s="31" t="s">
        <v>701</v>
      </c>
      <c r="O108" s="31"/>
      <c r="P108" s="32">
        <v>35.798816568047336</v>
      </c>
      <c r="Q108" s="29" t="str">
        <f t="shared" si="21"/>
        <v>YES</v>
      </c>
      <c r="R108" s="29" t="s">
        <v>1</v>
      </c>
      <c r="S108" s="31" t="s">
        <v>702</v>
      </c>
      <c r="T108" s="33">
        <v>2272</v>
      </c>
      <c r="U108" s="34">
        <v>1204.043148</v>
      </c>
      <c r="V108" s="35">
        <v>2091.8939566</v>
      </c>
      <c r="W108" s="36">
        <v>15554</v>
      </c>
      <c r="X108" s="36">
        <f t="shared" si="22"/>
        <v>21121.9371046</v>
      </c>
      <c r="Y108" s="37">
        <f t="shared" si="0"/>
        <v>1</v>
      </c>
      <c r="Z108" s="37">
        <f t="shared" si="1"/>
        <v>1</v>
      </c>
      <c r="AA108" s="37" t="str">
        <f t="shared" si="15"/>
        <v>ELIGIBLE</v>
      </c>
      <c r="AB108" s="37" t="str">
        <f t="shared" si="16"/>
        <v>OKAY</v>
      </c>
      <c r="AC108" s="37">
        <f t="shared" si="4"/>
        <v>1</v>
      </c>
      <c r="AD108" s="37">
        <f t="shared" si="5"/>
        <v>1</v>
      </c>
      <c r="AE108" s="37" t="str">
        <f t="shared" si="17"/>
        <v>CHECK</v>
      </c>
      <c r="AF108" s="37" t="str">
        <f t="shared" si="18"/>
        <v>SRSA</v>
      </c>
      <c r="AG108" s="37">
        <f t="shared" si="19"/>
        <v>0</v>
      </c>
      <c r="AH108" s="37">
        <f t="shared" si="20"/>
        <v>0</v>
      </c>
      <c r="AI108" s="28">
        <f t="shared" si="10"/>
        <v>0</v>
      </c>
      <c r="AJ108" s="28">
        <f t="shared" si="11"/>
        <v>0</v>
      </c>
      <c r="AK108" s="28">
        <f t="shared" si="12"/>
        <v>0</v>
      </c>
    </row>
    <row r="109" spans="1:37" s="28" customFormat="1" ht="12.75">
      <c r="A109" s="27">
        <v>512720</v>
      </c>
      <c r="B109" s="26">
        <v>6503000</v>
      </c>
      <c r="C109" s="26" t="s">
        <v>541</v>
      </c>
      <c r="D109" s="28" t="s">
        <v>540</v>
      </c>
      <c r="E109" s="28" t="s">
        <v>541</v>
      </c>
      <c r="F109" s="28">
        <v>72675</v>
      </c>
      <c r="G109" s="28">
        <v>69</v>
      </c>
      <c r="H109" s="28">
        <v>8704392213</v>
      </c>
      <c r="I109" s="29">
        <v>7</v>
      </c>
      <c r="J109" s="29" t="s">
        <v>1</v>
      </c>
      <c r="K109" s="30" t="s">
        <v>700</v>
      </c>
      <c r="L109" s="42">
        <v>222.05</v>
      </c>
      <c r="M109" s="30" t="s">
        <v>700</v>
      </c>
      <c r="N109" s="31" t="s">
        <v>701</v>
      </c>
      <c r="O109" s="31"/>
      <c r="P109" s="32">
        <v>25.396825396825395</v>
      </c>
      <c r="Q109" s="29" t="str">
        <f t="shared" si="21"/>
        <v>YES</v>
      </c>
      <c r="R109" s="29" t="s">
        <v>1</v>
      </c>
      <c r="S109" s="31" t="s">
        <v>702</v>
      </c>
      <c r="T109" s="33">
        <v>2255</v>
      </c>
      <c r="U109" s="34">
        <v>1154.25189</v>
      </c>
      <c r="V109" s="35">
        <v>2005.7818005</v>
      </c>
      <c r="W109" s="36">
        <v>9004</v>
      </c>
      <c r="X109" s="36">
        <f t="shared" si="22"/>
        <v>14419.0336905</v>
      </c>
      <c r="Y109" s="37">
        <f t="shared" si="0"/>
        <v>1</v>
      </c>
      <c r="Z109" s="37">
        <f t="shared" si="1"/>
        <v>1</v>
      </c>
      <c r="AA109" s="37" t="str">
        <f t="shared" si="15"/>
        <v>ELIGIBLE</v>
      </c>
      <c r="AB109" s="37" t="str">
        <f t="shared" si="16"/>
        <v>OKAY</v>
      </c>
      <c r="AC109" s="37">
        <f t="shared" si="4"/>
        <v>1</v>
      </c>
      <c r="AD109" s="37">
        <f t="shared" si="5"/>
        <v>1</v>
      </c>
      <c r="AE109" s="37" t="str">
        <f t="shared" si="17"/>
        <v>CHECK</v>
      </c>
      <c r="AF109" s="37" t="str">
        <f t="shared" si="18"/>
        <v>SRSA</v>
      </c>
      <c r="AG109" s="37">
        <f t="shared" si="19"/>
        <v>0</v>
      </c>
      <c r="AH109" s="37">
        <f t="shared" si="20"/>
        <v>0</v>
      </c>
      <c r="AI109" s="28">
        <f t="shared" si="10"/>
        <v>0</v>
      </c>
      <c r="AJ109" s="28">
        <f t="shared" si="11"/>
        <v>0</v>
      </c>
      <c r="AK109" s="28">
        <f t="shared" si="12"/>
        <v>0</v>
      </c>
    </row>
    <row r="110" spans="1:37" s="28" customFormat="1" ht="12.75">
      <c r="A110" s="27">
        <v>512240</v>
      </c>
      <c r="B110" s="26">
        <v>6504000</v>
      </c>
      <c r="C110" s="26" t="s">
        <v>522</v>
      </c>
      <c r="D110" s="28" t="s">
        <v>521</v>
      </c>
      <c r="E110" s="28" t="s">
        <v>522</v>
      </c>
      <c r="F110" s="28">
        <v>72686</v>
      </c>
      <c r="G110" s="28">
        <v>9999</v>
      </c>
      <c r="H110" s="28">
        <v>8704962336</v>
      </c>
      <c r="I110" s="29">
        <v>7</v>
      </c>
      <c r="J110" s="29" t="s">
        <v>1</v>
      </c>
      <c r="K110" s="30" t="s">
        <v>700</v>
      </c>
      <c r="L110" s="42">
        <v>60.55</v>
      </c>
      <c r="M110" s="30" t="s">
        <v>700</v>
      </c>
      <c r="N110" s="31" t="s">
        <v>701</v>
      </c>
      <c r="O110" s="31"/>
      <c r="P110" s="32">
        <v>89.58333333333334</v>
      </c>
      <c r="Q110" s="29" t="str">
        <f t="shared" si="21"/>
        <v>YES</v>
      </c>
      <c r="R110" s="29" t="s">
        <v>1</v>
      </c>
      <c r="S110" s="31" t="s">
        <v>702</v>
      </c>
      <c r="T110" s="33">
        <v>650</v>
      </c>
      <c r="U110" s="34">
        <v>316.85346</v>
      </c>
      <c r="V110" s="35">
        <v>552.077357</v>
      </c>
      <c r="W110" s="36">
        <v>10245</v>
      </c>
      <c r="X110" s="36">
        <f t="shared" si="22"/>
        <v>11763.930817</v>
      </c>
      <c r="Y110" s="37">
        <f t="shared" si="0"/>
        <v>1</v>
      </c>
      <c r="Z110" s="37">
        <f t="shared" si="1"/>
        <v>1</v>
      </c>
      <c r="AA110" s="37" t="str">
        <f t="shared" si="15"/>
        <v>ELIGIBLE</v>
      </c>
      <c r="AB110" s="37" t="str">
        <f t="shared" si="16"/>
        <v>OKAY</v>
      </c>
      <c r="AC110" s="37">
        <f t="shared" si="4"/>
        <v>1</v>
      </c>
      <c r="AD110" s="37">
        <f t="shared" si="5"/>
        <v>1</v>
      </c>
      <c r="AE110" s="37" t="str">
        <f t="shared" si="17"/>
        <v>CHECK</v>
      </c>
      <c r="AF110" s="37" t="str">
        <f t="shared" si="18"/>
        <v>SRSA</v>
      </c>
      <c r="AG110" s="37">
        <f t="shared" si="19"/>
        <v>0</v>
      </c>
      <c r="AH110" s="37">
        <f t="shared" si="20"/>
        <v>0</v>
      </c>
      <c r="AI110" s="28">
        <f t="shared" si="10"/>
        <v>0</v>
      </c>
      <c r="AJ110" s="28">
        <f t="shared" si="11"/>
        <v>0</v>
      </c>
      <c r="AK110" s="28">
        <f t="shared" si="12"/>
        <v>0</v>
      </c>
    </row>
    <row r="111" spans="1:37" s="28" customFormat="1" ht="12.75">
      <c r="A111" s="27">
        <v>507170</v>
      </c>
      <c r="B111" s="26">
        <v>6603000</v>
      </c>
      <c r="C111" s="26" t="s">
        <v>307</v>
      </c>
      <c r="D111" s="28" t="s">
        <v>306</v>
      </c>
      <c r="E111" s="28" t="s">
        <v>307</v>
      </c>
      <c r="F111" s="28">
        <v>72937</v>
      </c>
      <c r="G111" s="28">
        <v>4756</v>
      </c>
      <c r="H111" s="28">
        <v>5016388822</v>
      </c>
      <c r="I111" s="29">
        <v>8</v>
      </c>
      <c r="J111" s="29" t="s">
        <v>1</v>
      </c>
      <c r="K111" s="30"/>
      <c r="L111" s="42">
        <v>533.18</v>
      </c>
      <c r="M111" s="30" t="s">
        <v>700</v>
      </c>
      <c r="N111" s="31" t="s">
        <v>701</v>
      </c>
      <c r="O111" s="31"/>
      <c r="P111" s="32">
        <v>11.13138686131387</v>
      </c>
      <c r="Q111" s="29" t="str">
        <f t="shared" si="21"/>
        <v>NO</v>
      </c>
      <c r="R111" s="29" t="s">
        <v>1</v>
      </c>
      <c r="S111" s="31" t="s">
        <v>702</v>
      </c>
      <c r="T111" s="33">
        <v>3330</v>
      </c>
      <c r="U111" s="34">
        <v>2589.145416</v>
      </c>
      <c r="V111" s="35">
        <v>3489.8321172</v>
      </c>
      <c r="W111" s="36">
        <v>10821</v>
      </c>
      <c r="X111" s="36">
        <f t="shared" si="22"/>
        <v>20229.9775332</v>
      </c>
      <c r="Y111" s="37">
        <f t="shared" si="0"/>
        <v>1</v>
      </c>
      <c r="Z111" s="37">
        <f t="shared" si="1"/>
        <v>1</v>
      </c>
      <c r="AA111" s="37" t="str">
        <f t="shared" si="15"/>
        <v>ELIGIBLE</v>
      </c>
      <c r="AB111" s="37" t="str">
        <f t="shared" si="16"/>
        <v>OKAY</v>
      </c>
      <c r="AC111" s="37">
        <f t="shared" si="4"/>
        <v>0</v>
      </c>
      <c r="AD111" s="37">
        <f t="shared" si="5"/>
        <v>1</v>
      </c>
      <c r="AE111" s="37">
        <f t="shared" si="17"/>
        <v>0</v>
      </c>
      <c r="AF111" s="37">
        <f t="shared" si="18"/>
        <v>0</v>
      </c>
      <c r="AG111" s="37">
        <f t="shared" si="19"/>
        <v>0</v>
      </c>
      <c r="AH111" s="37">
        <f t="shared" si="20"/>
        <v>0</v>
      </c>
      <c r="AI111" s="28">
        <f t="shared" si="10"/>
        <v>0</v>
      </c>
      <c r="AJ111" s="28">
        <f t="shared" si="11"/>
        <v>0</v>
      </c>
      <c r="AK111" s="28">
        <f t="shared" si="12"/>
        <v>0</v>
      </c>
    </row>
    <row r="112" spans="1:37" s="28" customFormat="1" ht="12.75">
      <c r="A112" s="27">
        <v>507410</v>
      </c>
      <c r="B112" s="26">
        <v>6604000</v>
      </c>
      <c r="C112" s="26" t="s">
        <v>317</v>
      </c>
      <c r="D112" s="28" t="s">
        <v>316</v>
      </c>
      <c r="E112" s="28" t="s">
        <v>317</v>
      </c>
      <c r="F112" s="28">
        <v>72938</v>
      </c>
      <c r="G112" s="28">
        <v>489</v>
      </c>
      <c r="H112" s="28">
        <v>5016392910</v>
      </c>
      <c r="I112" s="29">
        <v>8</v>
      </c>
      <c r="J112" s="29" t="s">
        <v>1</v>
      </c>
      <c r="K112" s="30" t="s">
        <v>700</v>
      </c>
      <c r="L112" s="42">
        <v>438.1</v>
      </c>
      <c r="M112" s="30" t="s">
        <v>700</v>
      </c>
      <c r="N112" s="31" t="s">
        <v>701</v>
      </c>
      <c r="O112" s="31"/>
      <c r="P112" s="32">
        <v>21.832358674463936</v>
      </c>
      <c r="Q112" s="29" t="str">
        <f t="shared" si="21"/>
        <v>YES</v>
      </c>
      <c r="R112" s="29" t="s">
        <v>1</v>
      </c>
      <c r="S112" s="31" t="s">
        <v>702</v>
      </c>
      <c r="T112" s="33">
        <v>3155</v>
      </c>
      <c r="U112" s="34">
        <v>2222.500698</v>
      </c>
      <c r="V112" s="35">
        <v>2995.6426041</v>
      </c>
      <c r="W112" s="36">
        <v>16062</v>
      </c>
      <c r="X112" s="36">
        <f t="shared" si="22"/>
        <v>24435.143302099998</v>
      </c>
      <c r="Y112" s="37">
        <f t="shared" si="0"/>
        <v>1</v>
      </c>
      <c r="Z112" s="37">
        <f t="shared" si="1"/>
        <v>1</v>
      </c>
      <c r="AA112" s="37" t="str">
        <f t="shared" si="15"/>
        <v>ELIGIBLE</v>
      </c>
      <c r="AB112" s="37" t="str">
        <f t="shared" si="16"/>
        <v>OKAY</v>
      </c>
      <c r="AC112" s="37">
        <f t="shared" si="4"/>
        <v>1</v>
      </c>
      <c r="AD112" s="37">
        <f t="shared" si="5"/>
        <v>1</v>
      </c>
      <c r="AE112" s="37" t="str">
        <f t="shared" si="17"/>
        <v>CHECK</v>
      </c>
      <c r="AF112" s="37" t="str">
        <f t="shared" si="18"/>
        <v>SRSA</v>
      </c>
      <c r="AG112" s="37">
        <f t="shared" si="19"/>
        <v>0</v>
      </c>
      <c r="AH112" s="37">
        <f t="shared" si="20"/>
        <v>0</v>
      </c>
      <c r="AI112" s="28">
        <f t="shared" si="10"/>
        <v>0</v>
      </c>
      <c r="AJ112" s="28">
        <f t="shared" si="11"/>
        <v>0</v>
      </c>
      <c r="AK112" s="28">
        <f t="shared" si="12"/>
        <v>0</v>
      </c>
    </row>
    <row r="113" spans="1:37" s="28" customFormat="1" ht="12.75">
      <c r="A113" s="27">
        <v>509030</v>
      </c>
      <c r="B113" s="26">
        <v>6704000</v>
      </c>
      <c r="C113" s="26" t="s">
        <v>383</v>
      </c>
      <c r="D113" s="28" t="s">
        <v>382</v>
      </c>
      <c r="E113" s="28" t="s">
        <v>383</v>
      </c>
      <c r="F113" s="28">
        <v>71846</v>
      </c>
      <c r="G113" s="28">
        <v>88</v>
      </c>
      <c r="H113" s="28">
        <v>8702895161</v>
      </c>
      <c r="I113" s="29">
        <v>7</v>
      </c>
      <c r="J113" s="29" t="s">
        <v>1</v>
      </c>
      <c r="K113" s="30" t="s">
        <v>700</v>
      </c>
      <c r="L113" s="42">
        <v>406.16</v>
      </c>
      <c r="M113" s="30" t="s">
        <v>700</v>
      </c>
      <c r="N113" s="31" t="s">
        <v>701</v>
      </c>
      <c r="O113" s="31"/>
      <c r="P113" s="32">
        <v>20.33898305084746</v>
      </c>
      <c r="Q113" s="29" t="str">
        <f t="shared" si="21"/>
        <v>YES</v>
      </c>
      <c r="R113" s="29" t="s">
        <v>1</v>
      </c>
      <c r="S113" s="31" t="s">
        <v>702</v>
      </c>
      <c r="T113" s="33">
        <v>2751</v>
      </c>
      <c r="U113" s="34">
        <v>1864.908936</v>
      </c>
      <c r="V113" s="35">
        <v>2513.6553012</v>
      </c>
      <c r="W113" s="36">
        <v>15070</v>
      </c>
      <c r="X113" s="36">
        <f t="shared" si="22"/>
        <v>22199.5642372</v>
      </c>
      <c r="Y113" s="37">
        <f t="shared" si="0"/>
        <v>1</v>
      </c>
      <c r="Z113" s="37">
        <f t="shared" si="1"/>
        <v>1</v>
      </c>
      <c r="AA113" s="37" t="str">
        <f t="shared" si="15"/>
        <v>ELIGIBLE</v>
      </c>
      <c r="AB113" s="37" t="str">
        <f t="shared" si="16"/>
        <v>OKAY</v>
      </c>
      <c r="AC113" s="37">
        <f t="shared" si="4"/>
        <v>1</v>
      </c>
      <c r="AD113" s="37">
        <f t="shared" si="5"/>
        <v>1</v>
      </c>
      <c r="AE113" s="37" t="str">
        <f t="shared" si="17"/>
        <v>CHECK</v>
      </c>
      <c r="AF113" s="37" t="str">
        <f t="shared" si="18"/>
        <v>SRSA</v>
      </c>
      <c r="AG113" s="37">
        <f t="shared" si="19"/>
        <v>0</v>
      </c>
      <c r="AH113" s="37">
        <f t="shared" si="20"/>
        <v>0</v>
      </c>
      <c r="AI113" s="28">
        <f t="shared" si="10"/>
        <v>0</v>
      </c>
      <c r="AJ113" s="28">
        <f t="shared" si="11"/>
        <v>0</v>
      </c>
      <c r="AK113" s="28">
        <f t="shared" si="12"/>
        <v>0</v>
      </c>
    </row>
    <row r="114" spans="1:37" s="28" customFormat="1" ht="12.75">
      <c r="A114" s="27">
        <v>506000</v>
      </c>
      <c r="B114" s="26">
        <v>6803000</v>
      </c>
      <c r="C114" s="26" t="s">
        <v>257</v>
      </c>
      <c r="D114" s="28" t="s">
        <v>256</v>
      </c>
      <c r="E114" s="28" t="s">
        <v>257</v>
      </c>
      <c r="F114" s="28">
        <v>73532</v>
      </c>
      <c r="G114" s="28">
        <v>240</v>
      </c>
      <c r="H114" s="28">
        <v>8702663391</v>
      </c>
      <c r="I114" s="29">
        <v>7</v>
      </c>
      <c r="J114" s="29" t="s">
        <v>1</v>
      </c>
      <c r="K114" s="30" t="s">
        <v>700</v>
      </c>
      <c r="L114" s="42">
        <v>307.97</v>
      </c>
      <c r="M114" s="30" t="s">
        <v>700</v>
      </c>
      <c r="N114" s="31" t="s">
        <v>701</v>
      </c>
      <c r="O114" s="31"/>
      <c r="P114" s="32">
        <v>16.158536585365855</v>
      </c>
      <c r="Q114" s="29" t="str">
        <f t="shared" si="21"/>
        <v>NO</v>
      </c>
      <c r="R114" s="29" t="s">
        <v>1</v>
      </c>
      <c r="S114" s="31" t="s">
        <v>702</v>
      </c>
      <c r="T114" s="33">
        <v>2245</v>
      </c>
      <c r="U114" s="34">
        <v>1412.261136</v>
      </c>
      <c r="V114" s="35">
        <v>2454.5447912</v>
      </c>
      <c r="W114" s="36">
        <v>8143</v>
      </c>
      <c r="X114" s="36">
        <f t="shared" si="22"/>
        <v>14254.8059272</v>
      </c>
      <c r="Y114" s="37">
        <f t="shared" si="0"/>
        <v>1</v>
      </c>
      <c r="Z114" s="37">
        <f t="shared" si="1"/>
        <v>1</v>
      </c>
      <c r="AA114" s="37" t="str">
        <f t="shared" si="15"/>
        <v>ELIGIBLE</v>
      </c>
      <c r="AB114" s="37" t="str">
        <f t="shared" si="16"/>
        <v>OKAY</v>
      </c>
      <c r="AC114" s="37">
        <f t="shared" si="4"/>
        <v>0</v>
      </c>
      <c r="AD114" s="37">
        <f t="shared" si="5"/>
        <v>1</v>
      </c>
      <c r="AE114" s="37">
        <f t="shared" si="17"/>
        <v>0</v>
      </c>
      <c r="AF114" s="37">
        <f t="shared" si="18"/>
        <v>0</v>
      </c>
      <c r="AG114" s="37">
        <f t="shared" si="19"/>
        <v>0</v>
      </c>
      <c r="AH114" s="37">
        <f t="shared" si="20"/>
        <v>0</v>
      </c>
      <c r="AI114" s="28">
        <f t="shared" si="10"/>
        <v>0</v>
      </c>
      <c r="AJ114" s="28">
        <f t="shared" si="11"/>
        <v>0</v>
      </c>
      <c r="AK114" s="28">
        <f t="shared" si="12"/>
        <v>0</v>
      </c>
    </row>
    <row r="115" spans="1:37" s="28" customFormat="1" ht="12.75">
      <c r="A115" s="27">
        <v>514190</v>
      </c>
      <c r="B115" s="26">
        <v>6805000</v>
      </c>
      <c r="C115" s="26" t="s">
        <v>598</v>
      </c>
      <c r="D115" s="28" t="s">
        <v>597</v>
      </c>
      <c r="E115" s="28" t="s">
        <v>598</v>
      </c>
      <c r="F115" s="28">
        <v>72482</v>
      </c>
      <c r="G115" s="28">
        <v>137</v>
      </c>
      <c r="H115" s="28">
        <v>8709664330</v>
      </c>
      <c r="I115" s="29">
        <v>7</v>
      </c>
      <c r="J115" s="29" t="s">
        <v>1</v>
      </c>
      <c r="K115" s="30" t="s">
        <v>700</v>
      </c>
      <c r="L115" s="42">
        <v>226.7</v>
      </c>
      <c r="M115" s="30" t="s">
        <v>700</v>
      </c>
      <c r="N115" s="31" t="s">
        <v>701</v>
      </c>
      <c r="O115" s="31"/>
      <c r="P115" s="32">
        <v>48.65771812080537</v>
      </c>
      <c r="Q115" s="29" t="str">
        <f t="shared" si="21"/>
        <v>YES</v>
      </c>
      <c r="R115" s="29" t="s">
        <v>1</v>
      </c>
      <c r="S115" s="31" t="s">
        <v>702</v>
      </c>
      <c r="T115" s="33">
        <v>2380</v>
      </c>
      <c r="U115" s="34">
        <v>1136.145978</v>
      </c>
      <c r="V115" s="35">
        <v>1974.3773801</v>
      </c>
      <c r="W115" s="36">
        <v>18178</v>
      </c>
      <c r="X115" s="36">
        <f t="shared" si="22"/>
        <v>23668.5233581</v>
      </c>
      <c r="Y115" s="37">
        <f t="shared" si="0"/>
        <v>1</v>
      </c>
      <c r="Z115" s="37">
        <f t="shared" si="1"/>
        <v>1</v>
      </c>
      <c r="AA115" s="37" t="str">
        <f t="shared" si="15"/>
        <v>ELIGIBLE</v>
      </c>
      <c r="AB115" s="37" t="str">
        <f t="shared" si="16"/>
        <v>OKAY</v>
      </c>
      <c r="AC115" s="37">
        <f t="shared" si="4"/>
        <v>1</v>
      </c>
      <c r="AD115" s="37">
        <f t="shared" si="5"/>
        <v>1</v>
      </c>
      <c r="AE115" s="37" t="str">
        <f t="shared" si="17"/>
        <v>CHECK</v>
      </c>
      <c r="AF115" s="37" t="str">
        <f t="shared" si="18"/>
        <v>SRSA</v>
      </c>
      <c r="AG115" s="37">
        <f t="shared" si="19"/>
        <v>0</v>
      </c>
      <c r="AH115" s="37">
        <f t="shared" si="20"/>
        <v>0</v>
      </c>
      <c r="AI115" s="28">
        <f t="shared" si="10"/>
        <v>0</v>
      </c>
      <c r="AJ115" s="28">
        <f t="shared" si="11"/>
        <v>0</v>
      </c>
      <c r="AK115" s="28">
        <f t="shared" si="12"/>
        <v>0</v>
      </c>
    </row>
    <row r="116" spans="1:37" s="28" customFormat="1" ht="12.75">
      <c r="A116" s="27">
        <v>513265</v>
      </c>
      <c r="B116" s="26">
        <v>6902000</v>
      </c>
      <c r="C116" s="26" t="s">
        <v>678</v>
      </c>
      <c r="D116" s="28" t="s">
        <v>563</v>
      </c>
      <c r="E116" s="28" t="s">
        <v>564</v>
      </c>
      <c r="F116" s="28">
        <v>72680</v>
      </c>
      <c r="G116" s="28">
        <v>6</v>
      </c>
      <c r="H116" s="28">
        <v>8707464303</v>
      </c>
      <c r="I116" s="29">
        <v>7</v>
      </c>
      <c r="J116" s="29" t="s">
        <v>1</v>
      </c>
      <c r="K116" s="30" t="s">
        <v>700</v>
      </c>
      <c r="L116" s="42">
        <v>280.41</v>
      </c>
      <c r="M116" s="30" t="s">
        <v>700</v>
      </c>
      <c r="N116" s="31" t="s">
        <v>701</v>
      </c>
      <c r="O116" s="31"/>
      <c r="P116" s="32">
        <v>20.962199312714777</v>
      </c>
      <c r="Q116" s="29" t="str">
        <f t="shared" si="21"/>
        <v>YES</v>
      </c>
      <c r="R116" s="29" t="s">
        <v>1</v>
      </c>
      <c r="S116" s="31" t="s">
        <v>702</v>
      </c>
      <c r="T116" s="33">
        <v>2155</v>
      </c>
      <c r="U116" s="34">
        <v>1136.145978</v>
      </c>
      <c r="V116" s="35">
        <v>1974.3773801</v>
      </c>
      <c r="W116" s="36">
        <v>8637</v>
      </c>
      <c r="X116" s="36">
        <f t="shared" si="22"/>
        <v>13902.5233581</v>
      </c>
      <c r="Y116" s="37">
        <f t="shared" si="0"/>
        <v>1</v>
      </c>
      <c r="Z116" s="37">
        <f t="shared" si="1"/>
        <v>1</v>
      </c>
      <c r="AA116" s="37" t="str">
        <f t="shared" si="15"/>
        <v>ELIGIBLE</v>
      </c>
      <c r="AB116" s="37" t="str">
        <f t="shared" si="16"/>
        <v>OKAY</v>
      </c>
      <c r="AC116" s="37">
        <f t="shared" si="4"/>
        <v>1</v>
      </c>
      <c r="AD116" s="37">
        <f t="shared" si="5"/>
        <v>1</v>
      </c>
      <c r="AE116" s="37" t="str">
        <f t="shared" si="17"/>
        <v>CHECK</v>
      </c>
      <c r="AF116" s="37" t="str">
        <f t="shared" si="18"/>
        <v>SRSA</v>
      </c>
      <c r="AG116" s="37">
        <f t="shared" si="19"/>
        <v>0</v>
      </c>
      <c r="AH116" s="37">
        <f t="shared" si="20"/>
        <v>0</v>
      </c>
      <c r="AI116" s="28">
        <f t="shared" si="10"/>
        <v>0</v>
      </c>
      <c r="AJ116" s="28">
        <f t="shared" si="11"/>
        <v>0</v>
      </c>
      <c r="AK116" s="28">
        <f t="shared" si="12"/>
        <v>0</v>
      </c>
    </row>
    <row r="117" spans="1:37" s="28" customFormat="1" ht="12.75">
      <c r="A117" s="27">
        <v>512035</v>
      </c>
      <c r="B117" s="26">
        <v>6904000</v>
      </c>
      <c r="C117" s="26" t="s">
        <v>669</v>
      </c>
      <c r="D117" s="28" t="s">
        <v>508</v>
      </c>
      <c r="E117" s="28" t="s">
        <v>509</v>
      </c>
      <c r="F117" s="28">
        <v>72051</v>
      </c>
      <c r="G117" s="28" t="s">
        <v>54</v>
      </c>
      <c r="H117" s="28">
        <v>8703634365</v>
      </c>
      <c r="I117" s="29">
        <v>7</v>
      </c>
      <c r="J117" s="29" t="s">
        <v>1</v>
      </c>
      <c r="K117" s="30" t="s">
        <v>700</v>
      </c>
      <c r="L117" s="42">
        <v>215.14</v>
      </c>
      <c r="M117" s="30" t="s">
        <v>700</v>
      </c>
      <c r="N117" s="31" t="s">
        <v>701</v>
      </c>
      <c r="O117" s="31"/>
      <c r="P117" s="32">
        <v>27.85234899328859</v>
      </c>
      <c r="Q117" s="29" t="str">
        <f t="shared" si="21"/>
        <v>YES</v>
      </c>
      <c r="R117" s="29" t="s">
        <v>1</v>
      </c>
      <c r="S117" s="31" t="s">
        <v>702</v>
      </c>
      <c r="T117" s="33">
        <v>1692</v>
      </c>
      <c r="U117" s="34">
        <v>1041.08994</v>
      </c>
      <c r="V117" s="35">
        <v>1809.254173</v>
      </c>
      <c r="W117" s="36">
        <v>10993</v>
      </c>
      <c r="X117" s="36">
        <f t="shared" si="22"/>
        <v>15535.344113</v>
      </c>
      <c r="Y117" s="37">
        <f t="shared" si="0"/>
        <v>1</v>
      </c>
      <c r="Z117" s="37">
        <f t="shared" si="1"/>
        <v>1</v>
      </c>
      <c r="AA117" s="37" t="str">
        <f t="shared" si="15"/>
        <v>ELIGIBLE</v>
      </c>
      <c r="AB117" s="37" t="str">
        <f t="shared" si="16"/>
        <v>OKAY</v>
      </c>
      <c r="AC117" s="37">
        <f t="shared" si="4"/>
        <v>1</v>
      </c>
      <c r="AD117" s="37">
        <f t="shared" si="5"/>
        <v>1</v>
      </c>
      <c r="AE117" s="37" t="str">
        <f t="shared" si="17"/>
        <v>CHECK</v>
      </c>
      <c r="AF117" s="37" t="str">
        <f t="shared" si="18"/>
        <v>SRSA</v>
      </c>
      <c r="AG117" s="37">
        <f t="shared" si="19"/>
        <v>0</v>
      </c>
      <c r="AH117" s="37">
        <f t="shared" si="20"/>
        <v>0</v>
      </c>
      <c r="AI117" s="28">
        <f t="shared" si="10"/>
        <v>0</v>
      </c>
      <c r="AJ117" s="28">
        <f t="shared" si="11"/>
        <v>0</v>
      </c>
      <c r="AK117" s="28">
        <f t="shared" si="12"/>
        <v>0</v>
      </c>
    </row>
    <row r="118" spans="1:37" s="28" customFormat="1" ht="12.75">
      <c r="A118" s="27">
        <v>508160</v>
      </c>
      <c r="B118" s="26">
        <v>7002000</v>
      </c>
      <c r="C118" s="26" t="s">
        <v>356</v>
      </c>
      <c r="D118" s="28" t="s">
        <v>130</v>
      </c>
      <c r="E118" s="28" t="s">
        <v>356</v>
      </c>
      <c r="F118" s="28">
        <v>71747</v>
      </c>
      <c r="G118" s="28">
        <v>408</v>
      </c>
      <c r="H118" s="28">
        <v>8709432606</v>
      </c>
      <c r="I118" s="29">
        <v>7</v>
      </c>
      <c r="J118" s="29" t="s">
        <v>1</v>
      </c>
      <c r="K118" s="30" t="s">
        <v>700</v>
      </c>
      <c r="L118" s="42">
        <v>228.58</v>
      </c>
      <c r="M118" s="30" t="s">
        <v>700</v>
      </c>
      <c r="N118" s="31" t="s">
        <v>701</v>
      </c>
      <c r="O118" s="31"/>
      <c r="P118" s="32">
        <v>24.555160142348754</v>
      </c>
      <c r="Q118" s="29" t="str">
        <f t="shared" si="21"/>
        <v>YES</v>
      </c>
      <c r="R118" s="29" t="s">
        <v>1</v>
      </c>
      <c r="S118" s="31" t="s">
        <v>702</v>
      </c>
      <c r="T118" s="33">
        <v>1892</v>
      </c>
      <c r="U118" s="34">
        <v>1113.513588</v>
      </c>
      <c r="V118" s="35">
        <v>1934.8718546</v>
      </c>
      <c r="W118" s="36">
        <v>9511</v>
      </c>
      <c r="X118" s="36">
        <f t="shared" si="22"/>
        <v>14451.3854426</v>
      </c>
      <c r="Y118" s="37">
        <f t="shared" si="0"/>
        <v>1</v>
      </c>
      <c r="Z118" s="37">
        <f t="shared" si="1"/>
        <v>1</v>
      </c>
      <c r="AA118" s="37" t="str">
        <f t="shared" si="15"/>
        <v>ELIGIBLE</v>
      </c>
      <c r="AB118" s="37" t="str">
        <f t="shared" si="16"/>
        <v>OKAY</v>
      </c>
      <c r="AC118" s="37">
        <f t="shared" si="4"/>
        <v>1</v>
      </c>
      <c r="AD118" s="37">
        <f t="shared" si="5"/>
        <v>1</v>
      </c>
      <c r="AE118" s="37" t="str">
        <f t="shared" si="17"/>
        <v>CHECK</v>
      </c>
      <c r="AF118" s="37" t="str">
        <f t="shared" si="18"/>
        <v>SRSA</v>
      </c>
      <c r="AG118" s="37">
        <f t="shared" si="19"/>
        <v>0</v>
      </c>
      <c r="AH118" s="37">
        <f t="shared" si="20"/>
        <v>0</v>
      </c>
      <c r="AI118" s="28">
        <f t="shared" si="10"/>
        <v>0</v>
      </c>
      <c r="AJ118" s="28">
        <f t="shared" si="11"/>
        <v>0</v>
      </c>
      <c r="AK118" s="28">
        <f t="shared" si="12"/>
        <v>0</v>
      </c>
    </row>
    <row r="119" spans="1:37" s="28" customFormat="1" ht="12.75">
      <c r="A119" s="27">
        <v>509960</v>
      </c>
      <c r="B119" s="26">
        <v>7005000</v>
      </c>
      <c r="C119" s="26" t="s">
        <v>425</v>
      </c>
      <c r="D119" s="28" t="s">
        <v>216</v>
      </c>
      <c r="E119" s="28" t="s">
        <v>425</v>
      </c>
      <c r="F119" s="28">
        <v>71758</v>
      </c>
      <c r="G119" s="28">
        <v>68</v>
      </c>
      <c r="H119" s="28">
        <v>8705542461</v>
      </c>
      <c r="I119" s="29">
        <v>7</v>
      </c>
      <c r="J119" s="29" t="s">
        <v>1</v>
      </c>
      <c r="K119" s="30" t="s">
        <v>700</v>
      </c>
      <c r="L119" s="42">
        <v>189.52</v>
      </c>
      <c r="M119" s="30" t="s">
        <v>700</v>
      </c>
      <c r="N119" s="31" t="s">
        <v>701</v>
      </c>
      <c r="O119" s="31"/>
      <c r="P119" s="32">
        <v>22.767857142857142</v>
      </c>
      <c r="Q119" s="29" t="str">
        <f t="shared" si="21"/>
        <v>YES</v>
      </c>
      <c r="R119" s="29" t="s">
        <v>1</v>
      </c>
      <c r="S119" s="31" t="s">
        <v>702</v>
      </c>
      <c r="T119" s="33">
        <v>1207</v>
      </c>
      <c r="U119" s="34">
        <v>814.76604</v>
      </c>
      <c r="V119" s="35">
        <v>1098.198918</v>
      </c>
      <c r="W119" s="36">
        <v>7018</v>
      </c>
      <c r="X119" s="36">
        <f t="shared" si="22"/>
        <v>10137.964958</v>
      </c>
      <c r="Y119" s="37">
        <f t="shared" si="0"/>
        <v>1</v>
      </c>
      <c r="Z119" s="37">
        <f t="shared" si="1"/>
        <v>1</v>
      </c>
      <c r="AA119" s="37" t="str">
        <f t="shared" si="15"/>
        <v>ELIGIBLE</v>
      </c>
      <c r="AB119" s="37" t="str">
        <f t="shared" si="16"/>
        <v>OKAY</v>
      </c>
      <c r="AC119" s="37">
        <f t="shared" si="4"/>
        <v>1</v>
      </c>
      <c r="AD119" s="37">
        <f t="shared" si="5"/>
        <v>1</v>
      </c>
      <c r="AE119" s="37" t="str">
        <f t="shared" si="17"/>
        <v>CHECK</v>
      </c>
      <c r="AF119" s="37" t="str">
        <f t="shared" si="18"/>
        <v>SRSA</v>
      </c>
      <c r="AG119" s="37">
        <f t="shared" si="19"/>
        <v>0</v>
      </c>
      <c r="AH119" s="37">
        <f t="shared" si="20"/>
        <v>0</v>
      </c>
      <c r="AI119" s="28">
        <f t="shared" si="10"/>
        <v>0</v>
      </c>
      <c r="AJ119" s="28">
        <f t="shared" si="11"/>
        <v>0</v>
      </c>
      <c r="AK119" s="28">
        <f t="shared" si="12"/>
        <v>0</v>
      </c>
    </row>
    <row r="120" spans="1:37" s="28" customFormat="1" ht="12.75">
      <c r="A120" s="27">
        <v>510620</v>
      </c>
      <c r="B120" s="26">
        <v>7006000</v>
      </c>
      <c r="C120" s="26" t="s">
        <v>454</v>
      </c>
      <c r="D120" s="28" t="s">
        <v>453</v>
      </c>
      <c r="E120" s="28" t="s">
        <v>454</v>
      </c>
      <c r="F120" s="28">
        <v>71759</v>
      </c>
      <c r="G120" s="28">
        <v>50</v>
      </c>
      <c r="H120" s="28">
        <v>8705462781</v>
      </c>
      <c r="I120" s="29">
        <v>7</v>
      </c>
      <c r="J120" s="29" t="s">
        <v>1</v>
      </c>
      <c r="K120" s="30" t="s">
        <v>700</v>
      </c>
      <c r="L120" s="42">
        <v>512.98</v>
      </c>
      <c r="M120" s="30" t="s">
        <v>700</v>
      </c>
      <c r="N120" s="31" t="s">
        <v>701</v>
      </c>
      <c r="O120" s="31"/>
      <c r="P120" s="32">
        <v>13.680781758957655</v>
      </c>
      <c r="Q120" s="29" t="str">
        <f t="shared" si="21"/>
        <v>NO</v>
      </c>
      <c r="R120" s="29" t="s">
        <v>1</v>
      </c>
      <c r="S120" s="31" t="s">
        <v>702</v>
      </c>
      <c r="T120" s="33">
        <v>3313</v>
      </c>
      <c r="U120" s="34">
        <v>2598.198372</v>
      </c>
      <c r="V120" s="35">
        <v>3502.0343273999997</v>
      </c>
      <c r="W120" s="36">
        <v>13447</v>
      </c>
      <c r="X120" s="36">
        <f t="shared" si="22"/>
        <v>22860.2326994</v>
      </c>
      <c r="Y120" s="37">
        <f t="shared" si="0"/>
        <v>1</v>
      </c>
      <c r="Z120" s="37">
        <f t="shared" si="1"/>
        <v>1</v>
      </c>
      <c r="AA120" s="37" t="str">
        <f t="shared" si="15"/>
        <v>ELIGIBLE</v>
      </c>
      <c r="AB120" s="37" t="str">
        <f t="shared" si="16"/>
        <v>OKAY</v>
      </c>
      <c r="AC120" s="37">
        <f t="shared" si="4"/>
        <v>0</v>
      </c>
      <c r="AD120" s="37">
        <f t="shared" si="5"/>
        <v>1</v>
      </c>
      <c r="AE120" s="37">
        <f t="shared" si="17"/>
        <v>0</v>
      </c>
      <c r="AF120" s="37">
        <f t="shared" si="18"/>
        <v>0</v>
      </c>
      <c r="AG120" s="37">
        <f t="shared" si="19"/>
        <v>0</v>
      </c>
      <c r="AH120" s="37">
        <f t="shared" si="20"/>
        <v>0</v>
      </c>
      <c r="AI120" s="28">
        <f t="shared" si="10"/>
        <v>0</v>
      </c>
      <c r="AJ120" s="28">
        <f t="shared" si="11"/>
        <v>0</v>
      </c>
      <c r="AK120" s="28">
        <f t="shared" si="12"/>
        <v>0</v>
      </c>
    </row>
    <row r="121" spans="1:37" s="28" customFormat="1" ht="12.75">
      <c r="A121" s="27">
        <v>512930</v>
      </c>
      <c r="B121" s="26">
        <v>7009000</v>
      </c>
      <c r="C121" s="26" t="s">
        <v>550</v>
      </c>
      <c r="D121" s="28" t="s">
        <v>549</v>
      </c>
      <c r="E121" s="28" t="s">
        <v>550</v>
      </c>
      <c r="F121" s="28">
        <v>71765</v>
      </c>
      <c r="G121" s="28">
        <v>735</v>
      </c>
      <c r="H121" s="28">
        <v>8707977322</v>
      </c>
      <c r="I121" s="29">
        <v>7</v>
      </c>
      <c r="J121" s="29" t="s">
        <v>1</v>
      </c>
      <c r="K121" s="30" t="s">
        <v>700</v>
      </c>
      <c r="L121" s="42">
        <v>498.85</v>
      </c>
      <c r="M121" s="30" t="s">
        <v>700</v>
      </c>
      <c r="N121" s="31" t="s">
        <v>701</v>
      </c>
      <c r="O121" s="31"/>
      <c r="P121" s="32">
        <v>25.547445255474454</v>
      </c>
      <c r="Q121" s="29" t="str">
        <f t="shared" si="21"/>
        <v>YES</v>
      </c>
      <c r="R121" s="29" t="s">
        <v>1</v>
      </c>
      <c r="S121" s="31" t="s">
        <v>702</v>
      </c>
      <c r="T121" s="33">
        <v>4178</v>
      </c>
      <c r="U121" s="34">
        <v>2412.612774</v>
      </c>
      <c r="V121" s="35">
        <v>4192.8890183</v>
      </c>
      <c r="W121" s="36">
        <v>19529</v>
      </c>
      <c r="X121" s="36">
        <f t="shared" si="22"/>
        <v>30312.5017923</v>
      </c>
      <c r="Y121" s="37">
        <f t="shared" si="0"/>
        <v>1</v>
      </c>
      <c r="Z121" s="37">
        <f t="shared" si="1"/>
        <v>1</v>
      </c>
      <c r="AA121" s="37" t="str">
        <f t="shared" si="15"/>
        <v>ELIGIBLE</v>
      </c>
      <c r="AB121" s="37" t="str">
        <f t="shared" si="16"/>
        <v>OKAY</v>
      </c>
      <c r="AC121" s="37">
        <f t="shared" si="4"/>
        <v>1</v>
      </c>
      <c r="AD121" s="37">
        <f t="shared" si="5"/>
        <v>1</v>
      </c>
      <c r="AE121" s="37" t="str">
        <f t="shared" si="17"/>
        <v>CHECK</v>
      </c>
      <c r="AF121" s="37" t="str">
        <f t="shared" si="18"/>
        <v>SRSA</v>
      </c>
      <c r="AG121" s="37">
        <f t="shared" si="19"/>
        <v>0</v>
      </c>
      <c r="AH121" s="37">
        <f t="shared" si="20"/>
        <v>0</v>
      </c>
      <c r="AI121" s="28">
        <f t="shared" si="10"/>
        <v>0</v>
      </c>
      <c r="AJ121" s="28">
        <f t="shared" si="11"/>
        <v>0</v>
      </c>
      <c r="AK121" s="28">
        <f t="shared" si="12"/>
        <v>0</v>
      </c>
    </row>
    <row r="122" spans="1:37" s="28" customFormat="1" ht="12.75">
      <c r="A122" s="27">
        <v>505670</v>
      </c>
      <c r="B122" s="26">
        <v>7011000</v>
      </c>
      <c r="C122" s="26" t="s">
        <v>637</v>
      </c>
      <c r="D122" s="28" t="s">
        <v>241</v>
      </c>
      <c r="E122" s="28" t="s">
        <v>242</v>
      </c>
      <c r="F122" s="28">
        <v>71730</v>
      </c>
      <c r="G122" s="28">
        <v>9550</v>
      </c>
      <c r="H122" s="28">
        <v>8708636671</v>
      </c>
      <c r="I122" s="29">
        <v>7</v>
      </c>
      <c r="J122" s="29" t="s">
        <v>1</v>
      </c>
      <c r="K122" s="30" t="s">
        <v>700</v>
      </c>
      <c r="L122" s="42">
        <v>311.07</v>
      </c>
      <c r="M122" s="30" t="s">
        <v>700</v>
      </c>
      <c r="N122" s="31" t="s">
        <v>701</v>
      </c>
      <c r="O122" s="31"/>
      <c r="P122" s="32">
        <v>23.4375</v>
      </c>
      <c r="Q122" s="29" t="str">
        <f t="shared" si="21"/>
        <v>YES</v>
      </c>
      <c r="R122" s="29" t="s">
        <v>1</v>
      </c>
      <c r="S122" s="31" t="s">
        <v>702</v>
      </c>
      <c r="T122" s="33">
        <v>1695</v>
      </c>
      <c r="U122" s="34">
        <v>1389.628746</v>
      </c>
      <c r="V122" s="35">
        <v>1873.0392657</v>
      </c>
      <c r="W122" s="36">
        <v>8904</v>
      </c>
      <c r="X122" s="36">
        <f t="shared" si="22"/>
        <v>13861.6680117</v>
      </c>
      <c r="Y122" s="37">
        <f t="shared" si="0"/>
        <v>1</v>
      </c>
      <c r="Z122" s="37">
        <f t="shared" si="1"/>
        <v>1</v>
      </c>
      <c r="AA122" s="37" t="str">
        <f t="shared" si="15"/>
        <v>ELIGIBLE</v>
      </c>
      <c r="AB122" s="37" t="str">
        <f t="shared" si="16"/>
        <v>OKAY</v>
      </c>
      <c r="AC122" s="37">
        <f t="shared" si="4"/>
        <v>1</v>
      </c>
      <c r="AD122" s="37">
        <f t="shared" si="5"/>
        <v>1</v>
      </c>
      <c r="AE122" s="37" t="str">
        <f t="shared" si="17"/>
        <v>CHECK</v>
      </c>
      <c r="AF122" s="37" t="str">
        <f t="shared" si="18"/>
        <v>SRSA</v>
      </c>
      <c r="AG122" s="37">
        <f t="shared" si="19"/>
        <v>0</v>
      </c>
      <c r="AH122" s="37">
        <f t="shared" si="20"/>
        <v>0</v>
      </c>
      <c r="AI122" s="28">
        <f t="shared" si="10"/>
        <v>0</v>
      </c>
      <c r="AJ122" s="28">
        <f t="shared" si="11"/>
        <v>0</v>
      </c>
      <c r="AK122" s="28">
        <f t="shared" si="12"/>
        <v>0</v>
      </c>
    </row>
    <row r="123" spans="1:37" s="28" customFormat="1" ht="12.75">
      <c r="A123" s="27">
        <v>502310</v>
      </c>
      <c r="B123" s="26">
        <v>7101000</v>
      </c>
      <c r="C123" s="26" t="s">
        <v>618</v>
      </c>
      <c r="D123" s="28" t="s">
        <v>92</v>
      </c>
      <c r="E123" s="28" t="s">
        <v>93</v>
      </c>
      <c r="F123" s="28">
        <v>72031</v>
      </c>
      <c r="G123" s="28">
        <v>9412</v>
      </c>
      <c r="H123" s="28">
        <v>5017455337</v>
      </c>
      <c r="I123" s="29">
        <v>7</v>
      </c>
      <c r="J123" s="29" t="s">
        <v>1</v>
      </c>
      <c r="K123" s="30" t="s">
        <v>700</v>
      </c>
      <c r="L123" s="42">
        <v>77.51</v>
      </c>
      <c r="M123" s="30" t="s">
        <v>700</v>
      </c>
      <c r="N123" s="31" t="s">
        <v>701</v>
      </c>
      <c r="O123" s="31"/>
      <c r="P123" s="32">
        <v>29.914529914529915</v>
      </c>
      <c r="Q123" s="29" t="str">
        <f t="shared" si="21"/>
        <v>YES</v>
      </c>
      <c r="R123" s="29" t="s">
        <v>1</v>
      </c>
      <c r="S123" s="31" t="s">
        <v>702</v>
      </c>
      <c r="T123" s="33">
        <v>856</v>
      </c>
      <c r="U123" s="34">
        <v>425.488932</v>
      </c>
      <c r="V123" s="35">
        <v>740.5038794</v>
      </c>
      <c r="W123" s="36">
        <v>4615</v>
      </c>
      <c r="X123" s="36">
        <f t="shared" si="22"/>
        <v>6636.9928113999995</v>
      </c>
      <c r="Y123" s="37">
        <f t="shared" si="0"/>
        <v>1</v>
      </c>
      <c r="Z123" s="37">
        <f t="shared" si="1"/>
        <v>1</v>
      </c>
      <c r="AA123" s="37" t="str">
        <f t="shared" si="15"/>
        <v>ELIGIBLE</v>
      </c>
      <c r="AB123" s="37" t="str">
        <f t="shared" si="16"/>
        <v>OKAY</v>
      </c>
      <c r="AC123" s="37">
        <f t="shared" si="4"/>
        <v>1</v>
      </c>
      <c r="AD123" s="37">
        <f t="shared" si="5"/>
        <v>1</v>
      </c>
      <c r="AE123" s="37" t="str">
        <f t="shared" si="17"/>
        <v>CHECK</v>
      </c>
      <c r="AF123" s="37" t="str">
        <f t="shared" si="18"/>
        <v>SRSA</v>
      </c>
      <c r="AG123" s="37">
        <f t="shared" si="19"/>
        <v>0</v>
      </c>
      <c r="AH123" s="37">
        <f t="shared" si="20"/>
        <v>0</v>
      </c>
      <c r="AI123" s="28">
        <f t="shared" si="10"/>
        <v>0</v>
      </c>
      <c r="AJ123" s="28">
        <f t="shared" si="11"/>
        <v>0</v>
      </c>
      <c r="AK123" s="28">
        <f t="shared" si="12"/>
        <v>0</v>
      </c>
    </row>
    <row r="124" spans="1:37" s="28" customFormat="1" ht="12.75">
      <c r="A124" s="27">
        <v>512150</v>
      </c>
      <c r="B124" s="26">
        <v>7103000</v>
      </c>
      <c r="C124" s="26" t="s">
        <v>517</v>
      </c>
      <c r="D124" s="28" t="s">
        <v>516</v>
      </c>
      <c r="E124" s="28" t="s">
        <v>517</v>
      </c>
      <c r="F124" s="28">
        <v>72141</v>
      </c>
      <c r="G124" s="28">
        <v>4</v>
      </c>
      <c r="H124" s="28">
        <v>5015923313</v>
      </c>
      <c r="I124" s="29">
        <v>7</v>
      </c>
      <c r="J124" s="29" t="s">
        <v>1</v>
      </c>
      <c r="K124" s="30" t="s">
        <v>700</v>
      </c>
      <c r="L124" s="42">
        <v>116.75</v>
      </c>
      <c r="M124" s="30" t="s">
        <v>700</v>
      </c>
      <c r="N124" s="31" t="s">
        <v>701</v>
      </c>
      <c r="O124" s="31"/>
      <c r="P124" s="32">
        <v>25.503355704697988</v>
      </c>
      <c r="Q124" s="29" t="str">
        <f t="shared" si="21"/>
        <v>YES</v>
      </c>
      <c r="R124" s="29" t="s">
        <v>1</v>
      </c>
      <c r="S124" s="31" t="s">
        <v>702</v>
      </c>
      <c r="T124" s="33">
        <v>1122</v>
      </c>
      <c r="U124" s="34">
        <v>570.336228</v>
      </c>
      <c r="V124" s="35">
        <v>991.7392426</v>
      </c>
      <c r="W124" s="36">
        <v>5173</v>
      </c>
      <c r="X124" s="36">
        <f t="shared" si="22"/>
        <v>7857.075470600001</v>
      </c>
      <c r="Y124" s="37">
        <f t="shared" si="0"/>
        <v>1</v>
      </c>
      <c r="Z124" s="37">
        <f t="shared" si="1"/>
        <v>1</v>
      </c>
      <c r="AA124" s="37" t="str">
        <f t="shared" si="15"/>
        <v>ELIGIBLE</v>
      </c>
      <c r="AB124" s="37" t="str">
        <f t="shared" si="16"/>
        <v>OKAY</v>
      </c>
      <c r="AC124" s="37">
        <f t="shared" si="4"/>
        <v>1</v>
      </c>
      <c r="AD124" s="37">
        <f t="shared" si="5"/>
        <v>1</v>
      </c>
      <c r="AE124" s="37" t="str">
        <f t="shared" si="17"/>
        <v>CHECK</v>
      </c>
      <c r="AF124" s="37" t="str">
        <f t="shared" si="18"/>
        <v>SRSA</v>
      </c>
      <c r="AG124" s="37">
        <f t="shared" si="19"/>
        <v>0</v>
      </c>
      <c r="AH124" s="37">
        <f t="shared" si="20"/>
        <v>0</v>
      </c>
      <c r="AI124" s="28">
        <f t="shared" si="10"/>
        <v>0</v>
      </c>
      <c r="AJ124" s="28">
        <f t="shared" si="11"/>
        <v>0</v>
      </c>
      <c r="AK124" s="28">
        <f t="shared" si="12"/>
        <v>0</v>
      </c>
    </row>
    <row r="125" spans="1:37" s="28" customFormat="1" ht="12.75">
      <c r="A125" s="27">
        <v>512420</v>
      </c>
      <c r="B125" s="26">
        <v>7104000</v>
      </c>
      <c r="C125" s="26" t="s">
        <v>524</v>
      </c>
      <c r="D125" s="28" t="s">
        <v>523</v>
      </c>
      <c r="E125" s="28" t="s">
        <v>524</v>
      </c>
      <c r="F125" s="28">
        <v>72153</v>
      </c>
      <c r="G125" s="28">
        <v>40</v>
      </c>
      <c r="H125" s="28">
        <v>5017238191</v>
      </c>
      <c r="I125" s="29">
        <v>7</v>
      </c>
      <c r="J125" s="29" t="s">
        <v>1</v>
      </c>
      <c r="K125" s="30" t="s">
        <v>700</v>
      </c>
      <c r="L125" s="42">
        <v>473.37</v>
      </c>
      <c r="M125" s="30" t="s">
        <v>700</v>
      </c>
      <c r="N125" s="31" t="s">
        <v>701</v>
      </c>
      <c r="O125" s="31"/>
      <c r="P125" s="32">
        <v>41.10671936758894</v>
      </c>
      <c r="Q125" s="29" t="str">
        <f t="shared" si="21"/>
        <v>YES</v>
      </c>
      <c r="R125" s="29" t="s">
        <v>1</v>
      </c>
      <c r="S125" s="31" t="s">
        <v>702</v>
      </c>
      <c r="T125" s="33">
        <v>3592</v>
      </c>
      <c r="U125" s="34">
        <v>2263.239</v>
      </c>
      <c r="V125" s="35">
        <v>3932.55255</v>
      </c>
      <c r="W125" s="36">
        <v>27028</v>
      </c>
      <c r="X125" s="36">
        <f t="shared" si="22"/>
        <v>36815.79155</v>
      </c>
      <c r="Y125" s="37">
        <f t="shared" si="0"/>
        <v>1</v>
      </c>
      <c r="Z125" s="37">
        <f t="shared" si="1"/>
        <v>1</v>
      </c>
      <c r="AA125" s="37" t="str">
        <f t="shared" si="15"/>
        <v>ELIGIBLE</v>
      </c>
      <c r="AB125" s="37" t="str">
        <f t="shared" si="16"/>
        <v>OKAY</v>
      </c>
      <c r="AC125" s="37">
        <f t="shared" si="4"/>
        <v>1</v>
      </c>
      <c r="AD125" s="37">
        <f t="shared" si="5"/>
        <v>1</v>
      </c>
      <c r="AE125" s="37" t="str">
        <f t="shared" si="17"/>
        <v>CHECK</v>
      </c>
      <c r="AF125" s="37" t="str">
        <f t="shared" si="18"/>
        <v>SRSA</v>
      </c>
      <c r="AG125" s="37">
        <f t="shared" si="19"/>
        <v>0</v>
      </c>
      <c r="AH125" s="37">
        <f t="shared" si="20"/>
        <v>0</v>
      </c>
      <c r="AI125" s="28">
        <f t="shared" si="10"/>
        <v>0</v>
      </c>
      <c r="AJ125" s="28">
        <f t="shared" si="11"/>
        <v>0</v>
      </c>
      <c r="AK125" s="28">
        <f t="shared" si="12"/>
        <v>0</v>
      </c>
    </row>
    <row r="126" spans="1:37" s="28" customFormat="1" ht="12.75">
      <c r="A126" s="27">
        <v>512570</v>
      </c>
      <c r="B126" s="26">
        <v>7105000</v>
      </c>
      <c r="C126" s="26" t="s">
        <v>673</v>
      </c>
      <c r="D126" s="28" t="s">
        <v>534</v>
      </c>
      <c r="E126" s="28" t="s">
        <v>535</v>
      </c>
      <c r="F126" s="28">
        <v>72013</v>
      </c>
      <c r="G126" s="28">
        <v>9727</v>
      </c>
      <c r="H126" s="28">
        <v>5016542633</v>
      </c>
      <c r="I126" s="29">
        <v>7</v>
      </c>
      <c r="J126" s="29" t="s">
        <v>1</v>
      </c>
      <c r="K126" s="30" t="s">
        <v>700</v>
      </c>
      <c r="L126" s="42">
        <v>459.51</v>
      </c>
      <c r="M126" s="30" t="s">
        <v>700</v>
      </c>
      <c r="N126" s="31" t="s">
        <v>701</v>
      </c>
      <c r="O126" s="31"/>
      <c r="P126" s="32">
        <v>19.77818853974122</v>
      </c>
      <c r="Q126" s="29" t="str">
        <f t="shared" si="21"/>
        <v>NO</v>
      </c>
      <c r="R126" s="29" t="s">
        <v>1</v>
      </c>
      <c r="S126" s="31" t="s">
        <v>702</v>
      </c>
      <c r="T126" s="33">
        <v>3490</v>
      </c>
      <c r="U126" s="34">
        <v>2276.818434</v>
      </c>
      <c r="V126" s="35">
        <v>3068.8558653</v>
      </c>
      <c r="W126" s="36">
        <v>15577</v>
      </c>
      <c r="X126" s="36">
        <f t="shared" si="22"/>
        <v>24412.6742993</v>
      </c>
      <c r="Y126" s="37">
        <f t="shared" si="0"/>
        <v>1</v>
      </c>
      <c r="Z126" s="37">
        <f t="shared" si="1"/>
        <v>1</v>
      </c>
      <c r="AA126" s="37" t="str">
        <f t="shared" si="15"/>
        <v>ELIGIBLE</v>
      </c>
      <c r="AB126" s="37" t="str">
        <f t="shared" si="16"/>
        <v>OKAY</v>
      </c>
      <c r="AC126" s="37">
        <f t="shared" si="4"/>
        <v>0</v>
      </c>
      <c r="AD126" s="37">
        <f t="shared" si="5"/>
        <v>1</v>
      </c>
      <c r="AE126" s="37">
        <f t="shared" si="17"/>
        <v>0</v>
      </c>
      <c r="AF126" s="37">
        <f t="shared" si="18"/>
        <v>0</v>
      </c>
      <c r="AG126" s="37">
        <f t="shared" si="19"/>
        <v>0</v>
      </c>
      <c r="AH126" s="37">
        <f t="shared" si="20"/>
        <v>0</v>
      </c>
      <c r="AI126" s="28">
        <f t="shared" si="10"/>
        <v>0</v>
      </c>
      <c r="AJ126" s="28">
        <f t="shared" si="11"/>
        <v>0</v>
      </c>
      <c r="AK126" s="28">
        <f t="shared" si="12"/>
        <v>0</v>
      </c>
    </row>
    <row r="127" spans="1:37" s="28" customFormat="1" ht="12.75">
      <c r="A127" s="27">
        <v>513860</v>
      </c>
      <c r="B127" s="26">
        <v>7209000</v>
      </c>
      <c r="C127" s="26" t="s">
        <v>581</v>
      </c>
      <c r="D127" s="28" t="s">
        <v>580</v>
      </c>
      <c r="E127" s="28" t="s">
        <v>581</v>
      </c>
      <c r="F127" s="28">
        <v>72959</v>
      </c>
      <c r="G127" s="28">
        <v>140</v>
      </c>
      <c r="H127" s="28">
        <v>5016342241</v>
      </c>
      <c r="I127" s="29">
        <v>8</v>
      </c>
      <c r="J127" s="29" t="s">
        <v>1</v>
      </c>
      <c r="K127" s="30" t="s">
        <v>700</v>
      </c>
      <c r="L127" s="42">
        <v>275.75</v>
      </c>
      <c r="M127" s="30" t="s">
        <v>700</v>
      </c>
      <c r="N127" s="31" t="s">
        <v>701</v>
      </c>
      <c r="O127" s="31"/>
      <c r="P127" s="32">
        <v>25.766871165644172</v>
      </c>
      <c r="Q127" s="29" t="str">
        <f t="shared" si="21"/>
        <v>YES</v>
      </c>
      <c r="R127" s="29" t="s">
        <v>1</v>
      </c>
      <c r="S127" s="31" t="s">
        <v>702</v>
      </c>
      <c r="T127" s="33">
        <v>2867</v>
      </c>
      <c r="U127" s="34">
        <v>1439.420004</v>
      </c>
      <c r="V127" s="35">
        <v>2501.1514218</v>
      </c>
      <c r="W127" s="36">
        <v>11705</v>
      </c>
      <c r="X127" s="36">
        <f t="shared" si="22"/>
        <v>18512.5714258</v>
      </c>
      <c r="Y127" s="37">
        <f t="shared" si="0"/>
        <v>1</v>
      </c>
      <c r="Z127" s="37">
        <f t="shared" si="1"/>
        <v>1</v>
      </c>
      <c r="AA127" s="37" t="str">
        <f t="shared" si="15"/>
        <v>ELIGIBLE</v>
      </c>
      <c r="AB127" s="37" t="str">
        <f t="shared" si="16"/>
        <v>OKAY</v>
      </c>
      <c r="AC127" s="37">
        <f t="shared" si="4"/>
        <v>1</v>
      </c>
      <c r="AD127" s="37">
        <f t="shared" si="5"/>
        <v>1</v>
      </c>
      <c r="AE127" s="37" t="str">
        <f t="shared" si="17"/>
        <v>CHECK</v>
      </c>
      <c r="AF127" s="37" t="str">
        <f t="shared" si="18"/>
        <v>SRSA</v>
      </c>
      <c r="AG127" s="37">
        <f t="shared" si="19"/>
        <v>0</v>
      </c>
      <c r="AH127" s="37">
        <f t="shared" si="20"/>
        <v>0</v>
      </c>
      <c r="AI127" s="28">
        <f t="shared" si="10"/>
        <v>0</v>
      </c>
      <c r="AJ127" s="28">
        <f t="shared" si="11"/>
        <v>0</v>
      </c>
      <c r="AK127" s="28">
        <f t="shared" si="12"/>
        <v>0</v>
      </c>
    </row>
    <row r="128" spans="1:37" s="28" customFormat="1" ht="12.75">
      <c r="A128" s="27">
        <v>503480</v>
      </c>
      <c r="B128" s="26">
        <v>7303000</v>
      </c>
      <c r="C128" s="26" t="s">
        <v>147</v>
      </c>
      <c r="D128" s="28" t="s">
        <v>146</v>
      </c>
      <c r="E128" s="28" t="s">
        <v>147</v>
      </c>
      <c r="F128" s="28">
        <v>72020</v>
      </c>
      <c r="G128" s="28">
        <v>60</v>
      </c>
      <c r="H128" s="28">
        <v>5013442707</v>
      </c>
      <c r="I128" s="29">
        <v>7</v>
      </c>
      <c r="J128" s="29" t="s">
        <v>1</v>
      </c>
      <c r="K128" s="30" t="s">
        <v>700</v>
      </c>
      <c r="L128" s="42">
        <v>544.74</v>
      </c>
      <c r="M128" s="30" t="s">
        <v>700</v>
      </c>
      <c r="N128" s="31" t="s">
        <v>701</v>
      </c>
      <c r="O128" s="31"/>
      <c r="P128" s="32">
        <v>24.267100977198698</v>
      </c>
      <c r="Q128" s="29" t="str">
        <f t="shared" si="21"/>
        <v>YES</v>
      </c>
      <c r="R128" s="29" t="s">
        <v>1</v>
      </c>
      <c r="S128" s="31" t="s">
        <v>702</v>
      </c>
      <c r="T128" s="33">
        <v>4049</v>
      </c>
      <c r="U128" s="34">
        <v>2557.46007</v>
      </c>
      <c r="V128" s="35">
        <v>3447.1243815</v>
      </c>
      <c r="W128" s="36">
        <v>20769</v>
      </c>
      <c r="X128" s="36">
        <f t="shared" si="22"/>
        <v>30822.5844515</v>
      </c>
      <c r="Y128" s="37">
        <f t="shared" si="0"/>
        <v>1</v>
      </c>
      <c r="Z128" s="37">
        <f t="shared" si="1"/>
        <v>1</v>
      </c>
      <c r="AA128" s="37" t="str">
        <f t="shared" si="15"/>
        <v>ELIGIBLE</v>
      </c>
      <c r="AB128" s="37" t="str">
        <f t="shared" si="16"/>
        <v>OKAY</v>
      </c>
      <c r="AC128" s="37">
        <f t="shared" si="4"/>
        <v>1</v>
      </c>
      <c r="AD128" s="37">
        <f t="shared" si="5"/>
        <v>1</v>
      </c>
      <c r="AE128" s="37" t="str">
        <f t="shared" si="17"/>
        <v>CHECK</v>
      </c>
      <c r="AF128" s="37" t="str">
        <f t="shared" si="18"/>
        <v>SRSA</v>
      </c>
      <c r="AG128" s="37">
        <f t="shared" si="19"/>
        <v>0</v>
      </c>
      <c r="AH128" s="37">
        <f t="shared" si="20"/>
        <v>0</v>
      </c>
      <c r="AI128" s="28">
        <f t="shared" si="10"/>
        <v>0</v>
      </c>
      <c r="AJ128" s="28">
        <f t="shared" si="11"/>
        <v>0</v>
      </c>
      <c r="AK128" s="28">
        <f t="shared" si="12"/>
        <v>0</v>
      </c>
    </row>
    <row r="129" spans="1:37" s="28" customFormat="1" ht="12.75">
      <c r="A129" s="27">
        <v>509690</v>
      </c>
      <c r="B129" s="26">
        <v>7308000</v>
      </c>
      <c r="C129" s="26" t="s">
        <v>418</v>
      </c>
      <c r="D129" s="28" t="s">
        <v>417</v>
      </c>
      <c r="E129" s="28" t="s">
        <v>418</v>
      </c>
      <c r="F129" s="28">
        <v>72102</v>
      </c>
      <c r="G129" s="28">
        <v>811</v>
      </c>
      <c r="H129" s="28">
        <v>5017263587</v>
      </c>
      <c r="I129" s="29">
        <v>7</v>
      </c>
      <c r="J129" s="29" t="s">
        <v>1</v>
      </c>
      <c r="K129" s="30" t="s">
        <v>700</v>
      </c>
      <c r="L129" s="42">
        <v>319.3</v>
      </c>
      <c r="M129" s="30" t="s">
        <v>700</v>
      </c>
      <c r="N129" s="31" t="s">
        <v>701</v>
      </c>
      <c r="O129" s="31"/>
      <c r="P129" s="32">
        <v>33.91959798994975</v>
      </c>
      <c r="Q129" s="29" t="str">
        <f t="shared" si="21"/>
        <v>YES</v>
      </c>
      <c r="R129" s="29" t="s">
        <v>1</v>
      </c>
      <c r="S129" s="31" t="s">
        <v>702</v>
      </c>
      <c r="T129" s="33">
        <v>2884</v>
      </c>
      <c r="U129" s="34">
        <v>1747.220508</v>
      </c>
      <c r="V129" s="35">
        <v>3052.2287788</v>
      </c>
      <c r="W129" s="36">
        <v>17974</v>
      </c>
      <c r="X129" s="36">
        <f t="shared" si="22"/>
        <v>25657.4492868</v>
      </c>
      <c r="Y129" s="37">
        <f t="shared" si="0"/>
        <v>1</v>
      </c>
      <c r="Z129" s="37">
        <f t="shared" si="1"/>
        <v>1</v>
      </c>
      <c r="AA129" s="37" t="str">
        <f t="shared" si="15"/>
        <v>ELIGIBLE</v>
      </c>
      <c r="AB129" s="37" t="str">
        <f t="shared" si="16"/>
        <v>OKAY</v>
      </c>
      <c r="AC129" s="37">
        <f t="shared" si="4"/>
        <v>1</v>
      </c>
      <c r="AD129" s="37">
        <f t="shared" si="5"/>
        <v>1</v>
      </c>
      <c r="AE129" s="37" t="str">
        <f t="shared" si="17"/>
        <v>CHECK</v>
      </c>
      <c r="AF129" s="37" t="str">
        <f t="shared" si="18"/>
        <v>SRSA</v>
      </c>
      <c r="AG129" s="37">
        <f t="shared" si="19"/>
        <v>0</v>
      </c>
      <c r="AH129" s="37">
        <f t="shared" si="20"/>
        <v>0</v>
      </c>
      <c r="AI129" s="28">
        <f t="shared" si="10"/>
        <v>0</v>
      </c>
      <c r="AJ129" s="28">
        <f t="shared" si="11"/>
        <v>0</v>
      </c>
      <c r="AK129" s="28">
        <f t="shared" si="12"/>
        <v>0</v>
      </c>
    </row>
    <row r="130" spans="1:37" s="28" customFormat="1" ht="12.75">
      <c r="A130" s="27">
        <v>504710</v>
      </c>
      <c r="B130" s="26">
        <v>7402000</v>
      </c>
      <c r="C130" s="26" t="s">
        <v>197</v>
      </c>
      <c r="D130" s="28" t="s">
        <v>196</v>
      </c>
      <c r="E130" s="28" t="s">
        <v>197</v>
      </c>
      <c r="F130" s="28">
        <v>72036</v>
      </c>
      <c r="G130" s="28">
        <v>40</v>
      </c>
      <c r="H130" s="28">
        <v>8704592081</v>
      </c>
      <c r="I130" s="29">
        <v>7</v>
      </c>
      <c r="J130" s="29" t="s">
        <v>1</v>
      </c>
      <c r="K130" s="30" t="s">
        <v>700</v>
      </c>
      <c r="L130" s="42">
        <v>216.11</v>
      </c>
      <c r="M130" s="30" t="s">
        <v>700</v>
      </c>
      <c r="N130" s="31" t="s">
        <v>701</v>
      </c>
      <c r="O130" s="31"/>
      <c r="P130" s="32">
        <v>53.230769230769226</v>
      </c>
      <c r="Q130" s="29" t="str">
        <f t="shared" si="21"/>
        <v>YES</v>
      </c>
      <c r="R130" s="29" t="s">
        <v>1</v>
      </c>
      <c r="S130" s="31" t="s">
        <v>702</v>
      </c>
      <c r="T130" s="33">
        <v>2454</v>
      </c>
      <c r="U130" s="34">
        <v>1050.142896</v>
      </c>
      <c r="V130" s="35">
        <v>1863.9619086999999</v>
      </c>
      <c r="W130" s="36">
        <v>21263</v>
      </c>
      <c r="X130" s="36">
        <f t="shared" si="22"/>
        <v>26631.1048047</v>
      </c>
      <c r="Y130" s="37">
        <f t="shared" si="0"/>
        <v>1</v>
      </c>
      <c r="Z130" s="37">
        <f t="shared" si="1"/>
        <v>1</v>
      </c>
      <c r="AA130" s="37" t="str">
        <f t="shared" si="15"/>
        <v>ELIGIBLE</v>
      </c>
      <c r="AB130" s="37" t="str">
        <f t="shared" si="16"/>
        <v>OKAY</v>
      </c>
      <c r="AC130" s="37">
        <f t="shared" si="4"/>
        <v>1</v>
      </c>
      <c r="AD130" s="37">
        <f t="shared" si="5"/>
        <v>1</v>
      </c>
      <c r="AE130" s="37" t="str">
        <f t="shared" si="17"/>
        <v>CHECK</v>
      </c>
      <c r="AF130" s="37" t="str">
        <f t="shared" si="18"/>
        <v>SRSA</v>
      </c>
      <c r="AG130" s="37">
        <f t="shared" si="19"/>
        <v>0</v>
      </c>
      <c r="AH130" s="37">
        <f t="shared" si="20"/>
        <v>0</v>
      </c>
      <c r="AI130" s="28">
        <f t="shared" si="10"/>
        <v>0</v>
      </c>
      <c r="AJ130" s="28">
        <f t="shared" si="11"/>
        <v>0</v>
      </c>
      <c r="AK130" s="28">
        <f t="shared" si="12"/>
        <v>0</v>
      </c>
    </row>
    <row r="131" spans="1:37" s="28" customFormat="1" ht="12.75">
      <c r="A131" s="27">
        <v>506450</v>
      </c>
      <c r="B131" s="26">
        <v>7505000</v>
      </c>
      <c r="C131" s="26" t="s">
        <v>640</v>
      </c>
      <c r="D131" s="28" t="s">
        <v>278</v>
      </c>
      <c r="E131" s="28" t="s">
        <v>279</v>
      </c>
      <c r="F131" s="28">
        <v>72828</v>
      </c>
      <c r="G131" s="28">
        <v>9799</v>
      </c>
      <c r="H131" s="28">
        <v>5012994425</v>
      </c>
      <c r="I131" s="29">
        <v>7</v>
      </c>
      <c r="J131" s="29" t="s">
        <v>1</v>
      </c>
      <c r="K131" s="30" t="s">
        <v>700</v>
      </c>
      <c r="L131" s="42">
        <v>162.92</v>
      </c>
      <c r="M131" s="30" t="s">
        <v>700</v>
      </c>
      <c r="N131" s="31" t="s">
        <v>701</v>
      </c>
      <c r="O131" s="31"/>
      <c r="P131" s="32">
        <v>16.184971098265898</v>
      </c>
      <c r="Q131" s="29" t="str">
        <f t="shared" si="21"/>
        <v>NO</v>
      </c>
      <c r="R131" s="29" t="s">
        <v>1</v>
      </c>
      <c r="S131" s="31" t="s">
        <v>702</v>
      </c>
      <c r="T131" s="33">
        <v>1379</v>
      </c>
      <c r="U131" s="34">
        <v>733.289436</v>
      </c>
      <c r="V131" s="35">
        <v>1274.3790262</v>
      </c>
      <c r="W131" s="36">
        <v>4282</v>
      </c>
      <c r="X131" s="36">
        <f t="shared" si="22"/>
        <v>7668.6684622</v>
      </c>
      <c r="Y131" s="37">
        <f t="shared" si="0"/>
        <v>1</v>
      </c>
      <c r="Z131" s="37">
        <f t="shared" si="1"/>
        <v>1</v>
      </c>
      <c r="AA131" s="37" t="str">
        <f t="shared" si="15"/>
        <v>ELIGIBLE</v>
      </c>
      <c r="AB131" s="37" t="str">
        <f t="shared" si="16"/>
        <v>OKAY</v>
      </c>
      <c r="AC131" s="37">
        <f t="shared" si="4"/>
        <v>0</v>
      </c>
      <c r="AD131" s="37">
        <f t="shared" si="5"/>
        <v>1</v>
      </c>
      <c r="AE131" s="37">
        <f t="shared" si="17"/>
        <v>0</v>
      </c>
      <c r="AF131" s="37">
        <f t="shared" si="18"/>
        <v>0</v>
      </c>
      <c r="AG131" s="37">
        <f t="shared" si="19"/>
        <v>0</v>
      </c>
      <c r="AH131" s="37">
        <f t="shared" si="20"/>
        <v>0</v>
      </c>
      <c r="AI131" s="28">
        <f t="shared" si="10"/>
        <v>0</v>
      </c>
      <c r="AJ131" s="28">
        <f t="shared" si="11"/>
        <v>0</v>
      </c>
      <c r="AK131" s="28">
        <f t="shared" si="12"/>
        <v>0</v>
      </c>
    </row>
    <row r="132" spans="1:37" s="28" customFormat="1" ht="12.75">
      <c r="A132" s="27">
        <v>510890</v>
      </c>
      <c r="B132" s="26">
        <v>7507000</v>
      </c>
      <c r="C132" s="26" t="s">
        <v>463</v>
      </c>
      <c r="D132" s="28" t="s">
        <v>462</v>
      </c>
      <c r="E132" s="28" t="s">
        <v>463</v>
      </c>
      <c r="F132" s="28">
        <v>72853</v>
      </c>
      <c r="G132" s="28">
        <v>279</v>
      </c>
      <c r="H132" s="28">
        <v>5014895251</v>
      </c>
      <c r="I132" s="29">
        <v>7</v>
      </c>
      <c r="J132" s="29" t="s">
        <v>1</v>
      </c>
      <c r="K132" s="30" t="s">
        <v>700</v>
      </c>
      <c r="L132" s="42">
        <v>508.87</v>
      </c>
      <c r="M132" s="30" t="s">
        <v>700</v>
      </c>
      <c r="N132" s="31" t="s">
        <v>701</v>
      </c>
      <c r="O132" s="31"/>
      <c r="P132" s="32">
        <v>29.676258992805753</v>
      </c>
      <c r="Q132" s="29" t="str">
        <f t="shared" si="21"/>
        <v>YES</v>
      </c>
      <c r="R132" s="29" t="s">
        <v>1</v>
      </c>
      <c r="S132" s="31" t="s">
        <v>702</v>
      </c>
      <c r="T132" s="33">
        <v>4377</v>
      </c>
      <c r="U132" s="34">
        <v>2498.615856</v>
      </c>
      <c r="V132" s="35">
        <v>4381.3155406999995</v>
      </c>
      <c r="W132" s="36">
        <v>22531</v>
      </c>
      <c r="X132" s="36">
        <f t="shared" si="22"/>
        <v>33787.9313967</v>
      </c>
      <c r="Y132" s="37">
        <f t="shared" si="0"/>
        <v>1</v>
      </c>
      <c r="Z132" s="37">
        <f t="shared" si="1"/>
        <v>1</v>
      </c>
      <c r="AA132" s="37" t="str">
        <f t="shared" si="15"/>
        <v>ELIGIBLE</v>
      </c>
      <c r="AB132" s="37" t="str">
        <f t="shared" si="16"/>
        <v>OKAY</v>
      </c>
      <c r="AC132" s="37">
        <f t="shared" si="4"/>
        <v>1</v>
      </c>
      <c r="AD132" s="37">
        <f t="shared" si="5"/>
        <v>1</v>
      </c>
      <c r="AE132" s="37" t="str">
        <f t="shared" si="17"/>
        <v>CHECK</v>
      </c>
      <c r="AF132" s="37" t="str">
        <f t="shared" si="18"/>
        <v>SRSA</v>
      </c>
      <c r="AG132" s="37">
        <f t="shared" si="19"/>
        <v>0</v>
      </c>
      <c r="AH132" s="37">
        <f t="shared" si="20"/>
        <v>0</v>
      </c>
      <c r="AI132" s="28">
        <f t="shared" si="10"/>
        <v>0</v>
      </c>
      <c r="AJ132" s="28">
        <f t="shared" si="11"/>
        <v>0</v>
      </c>
      <c r="AK132" s="28">
        <f t="shared" si="12"/>
        <v>0</v>
      </c>
    </row>
    <row r="133" spans="1:37" s="28" customFormat="1" ht="12.75">
      <c r="A133" s="27">
        <v>511460</v>
      </c>
      <c r="B133" s="26">
        <v>7508000</v>
      </c>
      <c r="C133" s="26" t="s">
        <v>665</v>
      </c>
      <c r="D133" s="28" t="s">
        <v>485</v>
      </c>
      <c r="E133" s="28" t="s">
        <v>486</v>
      </c>
      <c r="F133" s="28">
        <v>72857</v>
      </c>
      <c r="G133" s="28">
        <v>190</v>
      </c>
      <c r="H133" s="28">
        <v>5012724241</v>
      </c>
      <c r="I133" s="29">
        <v>7</v>
      </c>
      <c r="J133" s="29" t="s">
        <v>1</v>
      </c>
      <c r="K133" s="30" t="s">
        <v>700</v>
      </c>
      <c r="L133" s="42">
        <v>303.3</v>
      </c>
      <c r="M133" s="30" t="s">
        <v>700</v>
      </c>
      <c r="N133" s="31" t="s">
        <v>701</v>
      </c>
      <c r="O133" s="31"/>
      <c r="P133" s="32">
        <v>21.336760925449873</v>
      </c>
      <c r="Q133" s="29" t="str">
        <f t="shared" si="21"/>
        <v>YES</v>
      </c>
      <c r="R133" s="29" t="s">
        <v>1</v>
      </c>
      <c r="S133" s="31" t="s">
        <v>702</v>
      </c>
      <c r="T133" s="33">
        <v>2592</v>
      </c>
      <c r="U133" s="34">
        <v>1475.631828</v>
      </c>
      <c r="V133" s="35">
        <v>2563.9602625999996</v>
      </c>
      <c r="W133" s="36">
        <v>11646</v>
      </c>
      <c r="X133" s="36">
        <f t="shared" si="22"/>
        <v>18277.5920906</v>
      </c>
      <c r="Y133" s="37">
        <f t="shared" si="0"/>
        <v>1</v>
      </c>
      <c r="Z133" s="37">
        <f t="shared" si="1"/>
        <v>1</v>
      </c>
      <c r="AA133" s="37" t="str">
        <f t="shared" si="15"/>
        <v>ELIGIBLE</v>
      </c>
      <c r="AB133" s="37" t="str">
        <f t="shared" si="16"/>
        <v>OKAY</v>
      </c>
      <c r="AC133" s="37">
        <f t="shared" si="4"/>
        <v>1</v>
      </c>
      <c r="AD133" s="37">
        <f t="shared" si="5"/>
        <v>1</v>
      </c>
      <c r="AE133" s="37" t="str">
        <f t="shared" si="17"/>
        <v>CHECK</v>
      </c>
      <c r="AF133" s="37" t="str">
        <f t="shared" si="18"/>
        <v>SRSA</v>
      </c>
      <c r="AG133" s="37">
        <f t="shared" si="19"/>
        <v>0</v>
      </c>
      <c r="AH133" s="37">
        <f t="shared" si="20"/>
        <v>0</v>
      </c>
      <c r="AI133" s="28">
        <f t="shared" si="10"/>
        <v>0</v>
      </c>
      <c r="AJ133" s="28">
        <f t="shared" si="11"/>
        <v>0</v>
      </c>
      <c r="AK133" s="28">
        <f t="shared" si="12"/>
        <v>0</v>
      </c>
    </row>
    <row r="134" spans="1:37" s="28" customFormat="1" ht="12.75">
      <c r="A134" s="27">
        <v>500041</v>
      </c>
      <c r="B134" s="26">
        <v>7509000</v>
      </c>
      <c r="C134" s="26" t="s">
        <v>613</v>
      </c>
      <c r="D134" s="28" t="s">
        <v>66</v>
      </c>
      <c r="E134" s="28" t="s">
        <v>67</v>
      </c>
      <c r="F134" s="28">
        <v>72842</v>
      </c>
      <c r="G134" s="28">
        <v>214</v>
      </c>
      <c r="H134" s="28">
        <v>5014764116</v>
      </c>
      <c r="I134" s="29">
        <v>7</v>
      </c>
      <c r="J134" s="29" t="s">
        <v>1</v>
      </c>
      <c r="K134" s="30" t="s">
        <v>700</v>
      </c>
      <c r="L134" s="42">
        <v>426.51</v>
      </c>
      <c r="M134" s="30" t="s">
        <v>700</v>
      </c>
      <c r="N134" s="31" t="s">
        <v>701</v>
      </c>
      <c r="O134" s="31"/>
      <c r="P134" s="32">
        <v>19.35483870967742</v>
      </c>
      <c r="Q134" s="29" t="str">
        <f t="shared" si="21"/>
        <v>NO</v>
      </c>
      <c r="R134" s="29" t="s">
        <v>1</v>
      </c>
      <c r="S134" s="31" t="s">
        <v>702</v>
      </c>
      <c r="T134" s="33">
        <v>3364</v>
      </c>
      <c r="U134" s="34">
        <v>2055.021012</v>
      </c>
      <c r="V134" s="35">
        <v>3570.9017154</v>
      </c>
      <c r="W134" s="36">
        <v>13312</v>
      </c>
      <c r="X134" s="36">
        <f t="shared" si="22"/>
        <v>22301.9227274</v>
      </c>
      <c r="Y134" s="37">
        <f t="shared" si="0"/>
        <v>1</v>
      </c>
      <c r="Z134" s="37">
        <f t="shared" si="1"/>
        <v>1</v>
      </c>
      <c r="AA134" s="37" t="str">
        <f t="shared" si="15"/>
        <v>ELIGIBLE</v>
      </c>
      <c r="AB134" s="37" t="str">
        <f t="shared" si="16"/>
        <v>OKAY</v>
      </c>
      <c r="AC134" s="37">
        <f t="shared" si="4"/>
        <v>0</v>
      </c>
      <c r="AD134" s="37">
        <f t="shared" si="5"/>
        <v>1</v>
      </c>
      <c r="AE134" s="37">
        <f t="shared" si="17"/>
        <v>0</v>
      </c>
      <c r="AF134" s="37">
        <f t="shared" si="18"/>
        <v>0</v>
      </c>
      <c r="AG134" s="37">
        <f t="shared" si="19"/>
        <v>0</v>
      </c>
      <c r="AH134" s="37">
        <f t="shared" si="20"/>
        <v>0</v>
      </c>
      <c r="AI134" s="28">
        <f t="shared" si="10"/>
        <v>0</v>
      </c>
      <c r="AJ134" s="28">
        <f t="shared" si="11"/>
        <v>0</v>
      </c>
      <c r="AK134" s="28">
        <f t="shared" si="12"/>
        <v>0</v>
      </c>
    </row>
  </sheetData>
  <mergeCells count="1">
    <mergeCell ref="A3: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109"/>
  <sheetViews>
    <sheetView tabSelected="1" workbookViewId="0" topLeftCell="A1">
      <pane xSplit="36" ySplit="6" topLeftCell="AK7" activePane="bottomRight" state="frozen"/>
      <selection pane="topLeft" activeCell="A1" sqref="A1"/>
      <selection pane="topRight" activeCell="AK1" sqref="AK1"/>
      <selection pane="bottomLeft" activeCell="A7" sqref="A7"/>
      <selection pane="bottomRight" activeCell="B9" sqref="B9"/>
    </sheetView>
  </sheetViews>
  <sheetFormatPr defaultColWidth="9.140625" defaultRowHeight="12.75"/>
  <cols>
    <col min="3" max="3" width="24.8515625" style="0" bestFit="1" customWidth="1"/>
    <col min="4" max="11" width="0" style="0" hidden="1" customWidth="1"/>
    <col min="12" max="12" width="12.140625" style="0" customWidth="1"/>
    <col min="13" max="36" width="0" style="0" hidden="1" customWidth="1"/>
  </cols>
  <sheetData>
    <row r="1" spans="1:23" ht="12.75" customHeight="1">
      <c r="A1" s="21" t="s">
        <v>720</v>
      </c>
      <c r="B1" s="18"/>
      <c r="C1" s="18"/>
      <c r="G1" s="1"/>
      <c r="I1" s="3"/>
      <c r="J1" s="3"/>
      <c r="K1" s="4"/>
      <c r="L1" s="2"/>
      <c r="M1" s="4"/>
      <c r="N1" s="5"/>
      <c r="O1" s="5"/>
      <c r="P1" s="6"/>
      <c r="Q1" s="3"/>
      <c r="R1" s="3"/>
      <c r="S1" s="5"/>
      <c r="T1" s="2"/>
      <c r="U1" s="2"/>
      <c r="V1" s="2"/>
      <c r="W1" s="2"/>
    </row>
    <row r="2" spans="1:23" ht="12.75" customHeight="1">
      <c r="A2" s="21" t="s">
        <v>24</v>
      </c>
      <c r="B2" s="18"/>
      <c r="C2" s="18"/>
      <c r="G2" s="1"/>
      <c r="I2" s="3"/>
      <c r="J2" s="3"/>
      <c r="K2" s="4"/>
      <c r="L2" s="2"/>
      <c r="M2" s="4"/>
      <c r="N2" s="5"/>
      <c r="O2" s="5"/>
      <c r="P2" s="6"/>
      <c r="Q2" s="3"/>
      <c r="R2" s="3"/>
      <c r="S2" s="5"/>
      <c r="T2" s="2"/>
      <c r="U2" s="2"/>
      <c r="V2" s="2"/>
      <c r="W2" s="2"/>
    </row>
    <row r="3" spans="1:23" ht="63" customHeight="1">
      <c r="A3" s="46" t="s">
        <v>721</v>
      </c>
      <c r="B3" s="47"/>
      <c r="C3" s="47"/>
      <c r="D3" s="47"/>
      <c r="E3" s="47"/>
      <c r="F3" s="47"/>
      <c r="G3" s="47"/>
      <c r="H3" s="47"/>
      <c r="I3" s="47"/>
      <c r="J3" s="47"/>
      <c r="K3" s="47"/>
      <c r="L3" s="47"/>
      <c r="M3" s="4"/>
      <c r="N3" s="5"/>
      <c r="O3" s="5"/>
      <c r="P3" s="6"/>
      <c r="Q3" s="3"/>
      <c r="R3" s="3"/>
      <c r="S3" s="5"/>
      <c r="T3" s="2"/>
      <c r="U3" s="2"/>
      <c r="V3" s="2"/>
      <c r="W3" s="2"/>
    </row>
    <row r="4" spans="1:23" ht="12.75" customHeight="1">
      <c r="A4" s="43" t="s">
        <v>722</v>
      </c>
      <c r="B4" s="18"/>
      <c r="C4" s="18"/>
      <c r="G4" s="1"/>
      <c r="I4" s="3"/>
      <c r="J4" s="3"/>
      <c r="K4" s="4"/>
      <c r="L4" s="2"/>
      <c r="M4" s="4"/>
      <c r="N4" s="5"/>
      <c r="O4" s="5"/>
      <c r="P4" s="6"/>
      <c r="Q4" s="3"/>
      <c r="R4" s="3"/>
      <c r="S4" s="5"/>
      <c r="T4" s="2"/>
      <c r="U4" s="2"/>
      <c r="V4" s="2"/>
      <c r="W4" s="2"/>
    </row>
    <row r="5" spans="1:36" s="13" customFormat="1" ht="46.5" customHeight="1">
      <c r="A5" s="22" t="s">
        <v>22</v>
      </c>
      <c r="B5" s="19" t="s">
        <v>3</v>
      </c>
      <c r="C5" s="22" t="s">
        <v>4</v>
      </c>
      <c r="D5" s="7" t="s">
        <v>5</v>
      </c>
      <c r="E5" s="7" t="s">
        <v>6</v>
      </c>
      <c r="F5" s="7" t="s">
        <v>7</v>
      </c>
      <c r="G5" s="8" t="s">
        <v>8</v>
      </c>
      <c r="H5" s="7" t="s">
        <v>9</v>
      </c>
      <c r="I5" s="9" t="s">
        <v>10</v>
      </c>
      <c r="J5" s="9" t="s">
        <v>696</v>
      </c>
      <c r="K5" s="10" t="s">
        <v>697</v>
      </c>
      <c r="L5" s="41" t="s">
        <v>698</v>
      </c>
      <c r="M5" s="10" t="s">
        <v>699</v>
      </c>
      <c r="N5" s="10" t="s">
        <v>14</v>
      </c>
      <c r="O5" s="10" t="s">
        <v>15</v>
      </c>
      <c r="P5" s="9" t="s">
        <v>11</v>
      </c>
      <c r="Q5" s="9" t="s">
        <v>12</v>
      </c>
      <c r="R5" s="9" t="s">
        <v>16</v>
      </c>
      <c r="S5" s="10" t="s">
        <v>21</v>
      </c>
      <c r="T5" s="12" t="s">
        <v>17</v>
      </c>
      <c r="U5" s="12" t="s">
        <v>18</v>
      </c>
      <c r="V5" s="12" t="s">
        <v>19</v>
      </c>
      <c r="W5" s="12" t="s">
        <v>20</v>
      </c>
      <c r="X5" s="24" t="s">
        <v>703</v>
      </c>
      <c r="Y5" s="24" t="s">
        <v>704</v>
      </c>
      <c r="Z5" s="24" t="s">
        <v>705</v>
      </c>
      <c r="AA5" s="24" t="s">
        <v>706</v>
      </c>
      <c r="AB5" s="24" t="s">
        <v>707</v>
      </c>
      <c r="AC5" s="24" t="s">
        <v>708</v>
      </c>
      <c r="AD5" s="24" t="s">
        <v>709</v>
      </c>
      <c r="AE5" s="24" t="s">
        <v>710</v>
      </c>
      <c r="AF5" s="24" t="s">
        <v>711</v>
      </c>
      <c r="AG5" s="24" t="s">
        <v>712</v>
      </c>
      <c r="AH5" s="24" t="s">
        <v>713</v>
      </c>
      <c r="AI5" s="24" t="s">
        <v>714</v>
      </c>
      <c r="AJ5" s="24" t="s">
        <v>715</v>
      </c>
    </row>
    <row r="6" spans="1:33" s="17" customFormat="1" ht="12.75">
      <c r="A6" s="20">
        <v>1</v>
      </c>
      <c r="B6" s="20">
        <v>2</v>
      </c>
      <c r="C6" s="20">
        <v>3</v>
      </c>
      <c r="D6" s="14"/>
      <c r="E6" s="14"/>
      <c r="F6" s="14"/>
      <c r="G6" s="14"/>
      <c r="H6" s="14"/>
      <c r="I6" s="14">
        <v>4</v>
      </c>
      <c r="J6" s="14">
        <v>5</v>
      </c>
      <c r="K6" s="15">
        <v>6</v>
      </c>
      <c r="L6" s="20">
        <v>7</v>
      </c>
      <c r="M6" s="15">
        <v>8</v>
      </c>
      <c r="N6" s="16">
        <v>9</v>
      </c>
      <c r="O6" s="16">
        <v>10</v>
      </c>
      <c r="P6" s="14">
        <v>11</v>
      </c>
      <c r="Q6" s="14">
        <v>12</v>
      </c>
      <c r="R6" s="14">
        <v>13</v>
      </c>
      <c r="S6" s="16">
        <v>14</v>
      </c>
      <c r="T6" s="15">
        <v>15</v>
      </c>
      <c r="U6" s="15">
        <v>16</v>
      </c>
      <c r="V6" s="15">
        <v>17</v>
      </c>
      <c r="W6" s="15">
        <v>18</v>
      </c>
      <c r="X6" s="25"/>
      <c r="Y6" s="25"/>
      <c r="Z6" s="25"/>
      <c r="AA6" s="25"/>
      <c r="AB6" s="25"/>
      <c r="AC6" s="25"/>
      <c r="AD6" s="25"/>
      <c r="AE6" s="25"/>
      <c r="AF6" s="25"/>
      <c r="AG6" s="25"/>
    </row>
    <row r="7" spans="1:36" s="28" customFormat="1" ht="12.75">
      <c r="A7" s="27">
        <v>500001</v>
      </c>
      <c r="B7" s="26">
        <v>101000</v>
      </c>
      <c r="C7" s="26" t="s">
        <v>26</v>
      </c>
      <c r="D7" s="28" t="s">
        <v>25</v>
      </c>
      <c r="E7" s="28" t="s">
        <v>26</v>
      </c>
      <c r="F7" s="28">
        <v>72042</v>
      </c>
      <c r="G7" s="28">
        <v>1826</v>
      </c>
      <c r="H7" s="28">
        <v>8709463576</v>
      </c>
      <c r="I7" s="29">
        <v>6</v>
      </c>
      <c r="J7" s="29" t="s">
        <v>0</v>
      </c>
      <c r="K7" s="30"/>
      <c r="L7" s="42">
        <v>1125.07</v>
      </c>
      <c r="M7" s="30" t="s">
        <v>702</v>
      </c>
      <c r="N7" s="31" t="s">
        <v>702</v>
      </c>
      <c r="O7" s="31"/>
      <c r="P7" s="32">
        <v>27.05530642750374</v>
      </c>
      <c r="Q7" s="29" t="str">
        <f>IF(P7&lt;20,"NO","YES")</f>
        <v>YES</v>
      </c>
      <c r="R7" s="29" t="s">
        <v>1</v>
      </c>
      <c r="S7" s="31" t="s">
        <v>701</v>
      </c>
      <c r="T7" s="33">
        <v>7920</v>
      </c>
      <c r="U7" s="34">
        <v>5232.608568</v>
      </c>
      <c r="V7" s="35">
        <v>7053</v>
      </c>
      <c r="W7" s="36">
        <v>48984</v>
      </c>
      <c r="X7" s="37">
        <f>IF(OR(J7="YES",K7="YES"),1,0)</f>
        <v>0</v>
      </c>
      <c r="Y7" s="37">
        <f>IF(OR(L7&lt;600,M7="YES"),1,0)</f>
        <v>0</v>
      </c>
      <c r="Z7" s="37">
        <f>IF(AND(X7=1,Y7=1),"ELIGIBLE",0)</f>
        <v>0</v>
      </c>
      <c r="AA7" s="37">
        <f>IF(AND(Z7="ELIGIBLE",N7="YES"),"OKAY",0)</f>
        <v>0</v>
      </c>
      <c r="AB7" s="37">
        <f>IF(AND(P7&gt;=20,Q7="YES"),1,0)</f>
        <v>1</v>
      </c>
      <c r="AC7" s="37">
        <f>IF(R7="YES",1,0)</f>
        <v>1</v>
      </c>
      <c r="AD7" s="37" t="str">
        <f>IF(AND(AB7=1,AC7=1),"CHECK",0)</f>
        <v>CHECK</v>
      </c>
      <c r="AE7" s="37">
        <f>IF(AND(Z7="ELIGIBLE",AD7="CHECK"),"SRSA",0)</f>
        <v>0</v>
      </c>
      <c r="AF7" s="37" t="str">
        <f>IF(AND(AD7="CHECK",AE7=0),"RLISP",0)</f>
        <v>RLISP</v>
      </c>
      <c r="AG7" s="37">
        <f>IF(AND(AA7="OKAY",AF7="RLISP"),"NO",0)</f>
        <v>0</v>
      </c>
      <c r="AH7" s="28">
        <f>IF(AND(OR(X7=0,Y7=0),(N7="YES")),"TROUBLE",0)</f>
        <v>0</v>
      </c>
      <c r="AI7" s="28">
        <f>IF(AND(OR(AB7=0,AC7=0),(S7="YES")),"TROUBLE",0)</f>
        <v>0</v>
      </c>
      <c r="AJ7" s="28">
        <f>IF(AND(AND(AD7=0,P7&gt;=19.95),(S7=1)),"PROBLEM",0)</f>
        <v>0</v>
      </c>
    </row>
    <row r="8" spans="1:36" s="28" customFormat="1" ht="12.75">
      <c r="A8" s="27">
        <v>512960</v>
      </c>
      <c r="B8" s="26">
        <v>104000</v>
      </c>
      <c r="C8" s="26" t="s">
        <v>551</v>
      </c>
      <c r="D8" s="28" t="s">
        <v>510</v>
      </c>
      <c r="E8" s="28" t="s">
        <v>551</v>
      </c>
      <c r="F8" s="28">
        <v>72160</v>
      </c>
      <c r="G8" s="28">
        <v>928</v>
      </c>
      <c r="H8" s="28">
        <v>8706733561</v>
      </c>
      <c r="I8" s="29">
        <v>6</v>
      </c>
      <c r="J8" s="29" t="s">
        <v>0</v>
      </c>
      <c r="K8" s="30"/>
      <c r="L8" s="42">
        <v>1846.96</v>
      </c>
      <c r="M8" s="30" t="s">
        <v>702</v>
      </c>
      <c r="N8" s="31" t="s">
        <v>702</v>
      </c>
      <c r="O8" s="31"/>
      <c r="P8" s="32">
        <v>23.118058412176058</v>
      </c>
      <c r="Q8" s="29" t="str">
        <f>IF(P8&lt;20,"NO","YES")</f>
        <v>YES</v>
      </c>
      <c r="R8" s="29" t="s">
        <v>1</v>
      </c>
      <c r="S8" s="31" t="s">
        <v>701</v>
      </c>
      <c r="T8" s="33">
        <v>15049</v>
      </c>
      <c r="U8" s="34">
        <v>9632.345184</v>
      </c>
      <c r="V8" s="35">
        <v>16739.1516528</v>
      </c>
      <c r="W8" s="36">
        <v>78315</v>
      </c>
      <c r="X8" s="37">
        <f aca="true" t="shared" si="0" ref="X8:X71">IF(OR(J8="YES",K8="YES"),1,0)</f>
        <v>0</v>
      </c>
      <c r="Y8" s="37">
        <f aca="true" t="shared" si="1" ref="Y8:Y71">IF(OR(L8&lt;600,M8="YES"),1,0)</f>
        <v>0</v>
      </c>
      <c r="Z8" s="37">
        <f aca="true" t="shared" si="2" ref="Z8:Z71">IF(AND(X8=1,Y8=1),"ELIGIBLE",0)</f>
        <v>0</v>
      </c>
      <c r="AA8" s="37">
        <f aca="true" t="shared" si="3" ref="AA8:AA71">IF(AND(Z8="ELIGIBLE",N8="YES"),"OKAY",0)</f>
        <v>0</v>
      </c>
      <c r="AB8" s="37">
        <f aca="true" t="shared" si="4" ref="AB8:AB71">IF(AND(P8&gt;=20,Q8="YES"),1,0)</f>
        <v>1</v>
      </c>
      <c r="AC8" s="37">
        <f aca="true" t="shared" si="5" ref="AC8:AC71">IF(R8="YES",1,0)</f>
        <v>1</v>
      </c>
      <c r="AD8" s="37" t="str">
        <f aca="true" t="shared" si="6" ref="AD8:AD71">IF(AND(AB8=1,AC8=1),"CHECK",0)</f>
        <v>CHECK</v>
      </c>
      <c r="AE8" s="37">
        <f aca="true" t="shared" si="7" ref="AE8:AE71">IF(AND(Z8="ELIGIBLE",AD8="CHECK"),"SRSA",0)</f>
        <v>0</v>
      </c>
      <c r="AF8" s="37" t="str">
        <f aca="true" t="shared" si="8" ref="AF8:AF71">IF(AND(AD8="CHECK",AE8=0),"RLISP",0)</f>
        <v>RLISP</v>
      </c>
      <c r="AG8" s="37">
        <f aca="true" t="shared" si="9" ref="AG8:AG71">IF(AND(AA8="OKAY",AF8="RLISP"),"NO",0)</f>
        <v>0</v>
      </c>
      <c r="AH8" s="28">
        <f aca="true" t="shared" si="10" ref="AH8:AH71">IF(AND(OR(X8=0,Y8=0),(N8="YES")),"TROUBLE",0)</f>
        <v>0</v>
      </c>
      <c r="AI8" s="28">
        <f aca="true" t="shared" si="11" ref="AI8:AI71">IF(AND(OR(AB8=0,AC8=0),(S8="YES")),"TROUBLE",0)</f>
        <v>0</v>
      </c>
      <c r="AJ8" s="28">
        <f aca="true" t="shared" si="12" ref="AJ8:AJ71">IF(AND(AND(AD8=0,P8&gt;=19.95),(S8=1)),"PROBLEM",0)</f>
        <v>0</v>
      </c>
    </row>
    <row r="9" spans="1:36" s="28" customFormat="1" ht="12.75">
      <c r="A9" s="27">
        <v>504800</v>
      </c>
      <c r="B9" s="26">
        <v>201000</v>
      </c>
      <c r="C9" s="26" t="s">
        <v>203</v>
      </c>
      <c r="D9" s="28" t="s">
        <v>202</v>
      </c>
      <c r="E9" s="28" t="s">
        <v>203</v>
      </c>
      <c r="F9" s="28">
        <v>71635</v>
      </c>
      <c r="G9" s="28">
        <v>3323</v>
      </c>
      <c r="H9" s="28">
        <v>8703643112</v>
      </c>
      <c r="I9" s="29">
        <v>6</v>
      </c>
      <c r="J9" s="29" t="s">
        <v>0</v>
      </c>
      <c r="K9" s="30"/>
      <c r="L9" s="42">
        <v>2367.24</v>
      </c>
      <c r="M9" s="30" t="s">
        <v>702</v>
      </c>
      <c r="N9" s="31" t="s">
        <v>702</v>
      </c>
      <c r="O9" s="31"/>
      <c r="P9" s="32">
        <v>20.122832369942195</v>
      </c>
      <c r="Q9" s="29" t="str">
        <f aca="true" t="shared" si="13" ref="Q9:Q72">IF(P9&lt;20,"NO","YES")</f>
        <v>YES</v>
      </c>
      <c r="R9" s="29" t="s">
        <v>1</v>
      </c>
      <c r="S9" s="31" t="s">
        <v>701</v>
      </c>
      <c r="T9" s="33">
        <v>15794</v>
      </c>
      <c r="U9" s="34">
        <v>11270.93022</v>
      </c>
      <c r="V9" s="35">
        <v>15307.672695899999</v>
      </c>
      <c r="W9" s="36">
        <v>80339</v>
      </c>
      <c r="X9" s="37">
        <f t="shared" si="0"/>
        <v>0</v>
      </c>
      <c r="Y9" s="37">
        <f t="shared" si="1"/>
        <v>0</v>
      </c>
      <c r="Z9" s="37">
        <f t="shared" si="2"/>
        <v>0</v>
      </c>
      <c r="AA9" s="37">
        <f t="shared" si="3"/>
        <v>0</v>
      </c>
      <c r="AB9" s="37">
        <f t="shared" si="4"/>
        <v>1</v>
      </c>
      <c r="AC9" s="37">
        <f t="shared" si="5"/>
        <v>1</v>
      </c>
      <c r="AD9" s="37" t="str">
        <f t="shared" si="6"/>
        <v>CHECK</v>
      </c>
      <c r="AE9" s="37">
        <f t="shared" si="7"/>
        <v>0</v>
      </c>
      <c r="AF9" s="37" t="str">
        <f t="shared" si="8"/>
        <v>RLISP</v>
      </c>
      <c r="AG9" s="37">
        <f t="shared" si="9"/>
        <v>0</v>
      </c>
      <c r="AH9" s="28">
        <f t="shared" si="10"/>
        <v>0</v>
      </c>
      <c r="AI9" s="28">
        <f t="shared" si="11"/>
        <v>0</v>
      </c>
      <c r="AJ9" s="28">
        <f t="shared" si="12"/>
        <v>0</v>
      </c>
    </row>
    <row r="10" spans="1:36" s="28" customFormat="1" ht="12.75">
      <c r="A10" s="27">
        <v>500042</v>
      </c>
      <c r="B10" s="26">
        <v>203000</v>
      </c>
      <c r="C10" s="26" t="s">
        <v>69</v>
      </c>
      <c r="D10" s="28" t="s">
        <v>68</v>
      </c>
      <c r="E10" s="28" t="s">
        <v>69</v>
      </c>
      <c r="F10" s="28">
        <v>71646</v>
      </c>
      <c r="G10" s="28">
        <v>3303</v>
      </c>
      <c r="H10" s="28">
        <v>5018539851</v>
      </c>
      <c r="I10" s="29" t="s">
        <v>2</v>
      </c>
      <c r="J10" s="29" t="s">
        <v>0</v>
      </c>
      <c r="K10" s="30"/>
      <c r="L10" s="42">
        <v>1575.54</v>
      </c>
      <c r="M10" s="30" t="s">
        <v>702</v>
      </c>
      <c r="N10" s="31" t="s">
        <v>702</v>
      </c>
      <c r="O10" s="31"/>
      <c r="P10" s="32">
        <v>34.32995194874533</v>
      </c>
      <c r="Q10" s="29" t="str">
        <f t="shared" si="13"/>
        <v>YES</v>
      </c>
      <c r="R10" s="29" t="s">
        <v>1</v>
      </c>
      <c r="S10" s="31" t="s">
        <v>701</v>
      </c>
      <c r="T10" s="33">
        <v>13865</v>
      </c>
      <c r="U10" s="34">
        <v>7427.950398</v>
      </c>
      <c r="V10" s="35">
        <v>12907.9134691</v>
      </c>
      <c r="W10" s="36">
        <v>84201</v>
      </c>
      <c r="X10" s="37">
        <f t="shared" si="0"/>
        <v>0</v>
      </c>
      <c r="Y10" s="37">
        <f t="shared" si="1"/>
        <v>0</v>
      </c>
      <c r="Z10" s="37">
        <f t="shared" si="2"/>
        <v>0</v>
      </c>
      <c r="AA10" s="37">
        <f t="shared" si="3"/>
        <v>0</v>
      </c>
      <c r="AB10" s="37">
        <f t="shared" si="4"/>
        <v>1</v>
      </c>
      <c r="AC10" s="37">
        <f t="shared" si="5"/>
        <v>1</v>
      </c>
      <c r="AD10" s="37" t="str">
        <f t="shared" si="6"/>
        <v>CHECK</v>
      </c>
      <c r="AE10" s="37">
        <f t="shared" si="7"/>
        <v>0</v>
      </c>
      <c r="AF10" s="37" t="str">
        <f t="shared" si="8"/>
        <v>RLISP</v>
      </c>
      <c r="AG10" s="37">
        <f t="shared" si="9"/>
        <v>0</v>
      </c>
      <c r="AH10" s="28">
        <f t="shared" si="10"/>
        <v>0</v>
      </c>
      <c r="AI10" s="28">
        <f t="shared" si="11"/>
        <v>0</v>
      </c>
      <c r="AJ10" s="28">
        <f t="shared" si="12"/>
        <v>0</v>
      </c>
    </row>
    <row r="11" spans="1:36" s="28" customFormat="1" ht="12.75">
      <c r="A11" s="27">
        <v>500043</v>
      </c>
      <c r="B11" s="26">
        <v>303000</v>
      </c>
      <c r="C11" s="26" t="s">
        <v>71</v>
      </c>
      <c r="D11" s="28" t="s">
        <v>70</v>
      </c>
      <c r="E11" s="28" t="s">
        <v>71</v>
      </c>
      <c r="F11" s="28">
        <v>72653</v>
      </c>
      <c r="G11" s="28">
        <v>4840</v>
      </c>
      <c r="H11" s="28">
        <v>8704251201</v>
      </c>
      <c r="I11" s="29">
        <v>6</v>
      </c>
      <c r="J11" s="29" t="s">
        <v>0</v>
      </c>
      <c r="K11" s="30"/>
      <c r="L11" s="42">
        <v>3655.51</v>
      </c>
      <c r="M11" s="30" t="s">
        <v>702</v>
      </c>
      <c r="N11" s="31" t="s">
        <v>702</v>
      </c>
      <c r="O11" s="31"/>
      <c r="P11" s="32">
        <v>21.456692913385826</v>
      </c>
      <c r="Q11" s="29" t="str">
        <f t="shared" si="13"/>
        <v>YES</v>
      </c>
      <c r="R11" s="29" t="s">
        <v>1</v>
      </c>
      <c r="S11" s="31" t="s">
        <v>701</v>
      </c>
      <c r="T11" s="33">
        <v>23993</v>
      </c>
      <c r="U11" s="34">
        <v>17512.943382</v>
      </c>
      <c r="V11" s="35">
        <v>23806.512100199998</v>
      </c>
      <c r="W11" s="36">
        <v>125597</v>
      </c>
      <c r="X11" s="37">
        <f t="shared" si="0"/>
        <v>0</v>
      </c>
      <c r="Y11" s="37">
        <f t="shared" si="1"/>
        <v>0</v>
      </c>
      <c r="Z11" s="37">
        <f t="shared" si="2"/>
        <v>0</v>
      </c>
      <c r="AA11" s="37">
        <f t="shared" si="3"/>
        <v>0</v>
      </c>
      <c r="AB11" s="37">
        <f t="shared" si="4"/>
        <v>1</v>
      </c>
      <c r="AC11" s="37">
        <f t="shared" si="5"/>
        <v>1</v>
      </c>
      <c r="AD11" s="37" t="str">
        <f t="shared" si="6"/>
        <v>CHECK</v>
      </c>
      <c r="AE11" s="37">
        <f t="shared" si="7"/>
        <v>0</v>
      </c>
      <c r="AF11" s="37" t="str">
        <f t="shared" si="8"/>
        <v>RLISP</v>
      </c>
      <c r="AG11" s="37">
        <f t="shared" si="9"/>
        <v>0</v>
      </c>
      <c r="AH11" s="28">
        <f t="shared" si="10"/>
        <v>0</v>
      </c>
      <c r="AI11" s="28">
        <f t="shared" si="11"/>
        <v>0</v>
      </c>
      <c r="AJ11" s="28">
        <f t="shared" si="12"/>
        <v>0</v>
      </c>
    </row>
    <row r="12" spans="1:36" s="28" customFormat="1" ht="12.75">
      <c r="A12" s="27">
        <v>507380</v>
      </c>
      <c r="B12" s="26">
        <v>503000</v>
      </c>
      <c r="C12" s="26" t="s">
        <v>315</v>
      </c>
      <c r="D12" s="28" t="s">
        <v>314</v>
      </c>
      <c r="E12" s="28" t="s">
        <v>315</v>
      </c>
      <c r="F12" s="28">
        <v>72601</v>
      </c>
      <c r="G12" s="28">
        <v>5293</v>
      </c>
      <c r="H12" s="28">
        <v>8707417600</v>
      </c>
      <c r="I12" s="29">
        <v>6</v>
      </c>
      <c r="J12" s="29" t="s">
        <v>0</v>
      </c>
      <c r="K12" s="30"/>
      <c r="L12" s="42">
        <v>2677.46</v>
      </c>
      <c r="M12" s="30" t="s">
        <v>702</v>
      </c>
      <c r="N12" s="31" t="s">
        <v>702</v>
      </c>
      <c r="O12" s="31"/>
      <c r="P12" s="32">
        <v>20.850015398829687</v>
      </c>
      <c r="Q12" s="29" t="str">
        <f>IF(P12&lt;20,"NO","YES")</f>
        <v>YES</v>
      </c>
      <c r="R12" s="29" t="s">
        <v>1</v>
      </c>
      <c r="S12" s="31" t="s">
        <v>701</v>
      </c>
      <c r="T12" s="33">
        <v>17090</v>
      </c>
      <c r="U12" s="34">
        <v>12932.147646</v>
      </c>
      <c r="V12" s="35">
        <v>17504.0705319</v>
      </c>
      <c r="W12" s="36">
        <v>96419</v>
      </c>
      <c r="X12" s="37">
        <f t="shared" si="0"/>
        <v>0</v>
      </c>
      <c r="Y12" s="37">
        <f t="shared" si="1"/>
        <v>0</v>
      </c>
      <c r="Z12" s="37">
        <f t="shared" si="2"/>
        <v>0</v>
      </c>
      <c r="AA12" s="37">
        <f t="shared" si="3"/>
        <v>0</v>
      </c>
      <c r="AB12" s="37">
        <f t="shared" si="4"/>
        <v>1</v>
      </c>
      <c r="AC12" s="37">
        <f t="shared" si="5"/>
        <v>1</v>
      </c>
      <c r="AD12" s="37" t="str">
        <f t="shared" si="6"/>
        <v>CHECK</v>
      </c>
      <c r="AE12" s="37">
        <f t="shared" si="7"/>
        <v>0</v>
      </c>
      <c r="AF12" s="37" t="str">
        <f t="shared" si="8"/>
        <v>RLISP</v>
      </c>
      <c r="AG12" s="37">
        <f t="shared" si="9"/>
        <v>0</v>
      </c>
      <c r="AH12" s="28">
        <f t="shared" si="10"/>
        <v>0</v>
      </c>
      <c r="AI12" s="28">
        <f t="shared" si="11"/>
        <v>0</v>
      </c>
      <c r="AJ12" s="28">
        <f t="shared" si="12"/>
        <v>0</v>
      </c>
    </row>
    <row r="13" spans="1:36" s="28" customFormat="1" ht="12.75">
      <c r="A13" s="27">
        <v>513350</v>
      </c>
      <c r="B13" s="26">
        <v>505000</v>
      </c>
      <c r="C13" s="26" t="s">
        <v>565</v>
      </c>
      <c r="D13" s="28" t="s">
        <v>518</v>
      </c>
      <c r="E13" s="28" t="s">
        <v>565</v>
      </c>
      <c r="F13" s="28">
        <v>72682</v>
      </c>
      <c r="G13" s="28">
        <v>86</v>
      </c>
      <c r="H13" s="28">
        <v>8704295217</v>
      </c>
      <c r="I13" s="29">
        <v>7</v>
      </c>
      <c r="J13" s="29" t="s">
        <v>1</v>
      </c>
      <c r="K13" s="30" t="s">
        <v>700</v>
      </c>
      <c r="L13" s="42">
        <v>874.39</v>
      </c>
      <c r="M13" s="30" t="s">
        <v>702</v>
      </c>
      <c r="N13" s="31" t="s">
        <v>702</v>
      </c>
      <c r="O13" s="31"/>
      <c r="P13" s="32">
        <v>26.823529411764707</v>
      </c>
      <c r="Q13" s="29" t="str">
        <f t="shared" si="13"/>
        <v>YES</v>
      </c>
      <c r="R13" s="29" t="s">
        <v>1</v>
      </c>
      <c r="S13" s="31" t="s">
        <v>701</v>
      </c>
      <c r="T13" s="33">
        <v>6170</v>
      </c>
      <c r="U13" s="34">
        <v>4087.409634</v>
      </c>
      <c r="V13" s="35">
        <v>5509.2979053</v>
      </c>
      <c r="W13" s="36">
        <v>32041</v>
      </c>
      <c r="X13" s="37">
        <f t="shared" si="0"/>
        <v>1</v>
      </c>
      <c r="Y13" s="37">
        <f t="shared" si="1"/>
        <v>0</v>
      </c>
      <c r="Z13" s="37">
        <f t="shared" si="2"/>
        <v>0</v>
      </c>
      <c r="AA13" s="37">
        <f t="shared" si="3"/>
        <v>0</v>
      </c>
      <c r="AB13" s="37">
        <f t="shared" si="4"/>
        <v>1</v>
      </c>
      <c r="AC13" s="37">
        <f t="shared" si="5"/>
        <v>1</v>
      </c>
      <c r="AD13" s="37" t="str">
        <f t="shared" si="6"/>
        <v>CHECK</v>
      </c>
      <c r="AE13" s="37">
        <f t="shared" si="7"/>
        <v>0</v>
      </c>
      <c r="AF13" s="37" t="str">
        <f t="shared" si="8"/>
        <v>RLISP</v>
      </c>
      <c r="AG13" s="37">
        <f t="shared" si="9"/>
        <v>0</v>
      </c>
      <c r="AH13" s="28">
        <f t="shared" si="10"/>
        <v>0</v>
      </c>
      <c r="AI13" s="28">
        <f t="shared" si="11"/>
        <v>0</v>
      </c>
      <c r="AJ13" s="28">
        <f t="shared" si="12"/>
        <v>0</v>
      </c>
    </row>
    <row r="14" spans="1:36" s="28" customFormat="1" ht="12.75">
      <c r="A14" s="27">
        <v>500006</v>
      </c>
      <c r="B14" s="26">
        <v>602000</v>
      </c>
      <c r="C14" s="26" t="s">
        <v>28</v>
      </c>
      <c r="D14" s="28" t="s">
        <v>27</v>
      </c>
      <c r="E14" s="28" t="s">
        <v>28</v>
      </c>
      <c r="F14" s="28">
        <v>71671</v>
      </c>
      <c r="G14" s="28">
        <v>2008</v>
      </c>
      <c r="H14" s="28">
        <v>8702266738</v>
      </c>
      <c r="I14" s="29">
        <v>6</v>
      </c>
      <c r="J14" s="29" t="s">
        <v>0</v>
      </c>
      <c r="K14" s="30"/>
      <c r="L14" s="42">
        <v>1540.29</v>
      </c>
      <c r="M14" s="30" t="s">
        <v>702</v>
      </c>
      <c r="N14" s="31" t="s">
        <v>702</v>
      </c>
      <c r="O14" s="31"/>
      <c r="P14" s="32">
        <v>24.0625</v>
      </c>
      <c r="Q14" s="29" t="str">
        <f t="shared" si="13"/>
        <v>YES</v>
      </c>
      <c r="R14" s="29" t="s">
        <v>1</v>
      </c>
      <c r="S14" s="31" t="s">
        <v>701</v>
      </c>
      <c r="T14" s="33">
        <v>12830</v>
      </c>
      <c r="U14" s="34">
        <v>7301.209014</v>
      </c>
      <c r="V14" s="35">
        <v>12688.0825263</v>
      </c>
      <c r="W14" s="36">
        <v>54706</v>
      </c>
      <c r="X14" s="37">
        <f t="shared" si="0"/>
        <v>0</v>
      </c>
      <c r="Y14" s="37">
        <f t="shared" si="1"/>
        <v>0</v>
      </c>
      <c r="Z14" s="37">
        <f t="shared" si="2"/>
        <v>0</v>
      </c>
      <c r="AA14" s="37">
        <f t="shared" si="3"/>
        <v>0</v>
      </c>
      <c r="AB14" s="37">
        <f t="shared" si="4"/>
        <v>1</v>
      </c>
      <c r="AC14" s="37">
        <f t="shared" si="5"/>
        <v>1</v>
      </c>
      <c r="AD14" s="37" t="str">
        <f t="shared" si="6"/>
        <v>CHECK</v>
      </c>
      <c r="AE14" s="37">
        <f t="shared" si="7"/>
        <v>0</v>
      </c>
      <c r="AF14" s="37" t="str">
        <f t="shared" si="8"/>
        <v>RLISP</v>
      </c>
      <c r="AG14" s="37">
        <f t="shared" si="9"/>
        <v>0</v>
      </c>
      <c r="AH14" s="28">
        <f t="shared" si="10"/>
        <v>0</v>
      </c>
      <c r="AI14" s="28">
        <f t="shared" si="11"/>
        <v>0</v>
      </c>
      <c r="AJ14" s="28">
        <f t="shared" si="12"/>
        <v>0</v>
      </c>
    </row>
    <row r="15" spans="1:36" s="28" customFormat="1" ht="12.75">
      <c r="A15" s="27">
        <v>503150</v>
      </c>
      <c r="B15" s="26">
        <v>801000</v>
      </c>
      <c r="C15" s="26" t="s">
        <v>131</v>
      </c>
      <c r="D15" s="28" t="s">
        <v>130</v>
      </c>
      <c r="E15" s="28" t="s">
        <v>131</v>
      </c>
      <c r="F15" s="28">
        <v>72616</v>
      </c>
      <c r="G15" s="28">
        <v>408</v>
      </c>
      <c r="H15" s="28">
        <v>8704233311</v>
      </c>
      <c r="I15" s="29">
        <v>6</v>
      </c>
      <c r="J15" s="29" t="s">
        <v>0</v>
      </c>
      <c r="K15" s="30"/>
      <c r="L15" s="42">
        <v>1573.3</v>
      </c>
      <c r="M15" s="30" t="s">
        <v>702</v>
      </c>
      <c r="N15" s="31" t="s">
        <v>702</v>
      </c>
      <c r="O15" s="31"/>
      <c r="P15" s="32">
        <v>22.174709835064142</v>
      </c>
      <c r="Q15" s="29" t="str">
        <f t="shared" si="13"/>
        <v>YES</v>
      </c>
      <c r="R15" s="29" t="s">
        <v>1</v>
      </c>
      <c r="S15" s="31" t="s">
        <v>701</v>
      </c>
      <c r="T15" s="33">
        <v>10296</v>
      </c>
      <c r="U15" s="34">
        <v>7269.523668</v>
      </c>
      <c r="V15" s="35">
        <v>9798.374790599999</v>
      </c>
      <c r="W15" s="36">
        <v>52159</v>
      </c>
      <c r="X15" s="37">
        <f t="shared" si="0"/>
        <v>0</v>
      </c>
      <c r="Y15" s="37">
        <f t="shared" si="1"/>
        <v>0</v>
      </c>
      <c r="Z15" s="37">
        <f t="shared" si="2"/>
        <v>0</v>
      </c>
      <c r="AA15" s="37">
        <f t="shared" si="3"/>
        <v>0</v>
      </c>
      <c r="AB15" s="37">
        <f t="shared" si="4"/>
        <v>1</v>
      </c>
      <c r="AC15" s="37">
        <f t="shared" si="5"/>
        <v>1</v>
      </c>
      <c r="AD15" s="37" t="str">
        <f t="shared" si="6"/>
        <v>CHECK</v>
      </c>
      <c r="AE15" s="37">
        <f t="shared" si="7"/>
        <v>0</v>
      </c>
      <c r="AF15" s="37" t="str">
        <f t="shared" si="8"/>
        <v>RLISP</v>
      </c>
      <c r="AG15" s="37">
        <f t="shared" si="9"/>
        <v>0</v>
      </c>
      <c r="AH15" s="28">
        <f t="shared" si="10"/>
        <v>0</v>
      </c>
      <c r="AI15" s="28">
        <f t="shared" si="11"/>
        <v>0</v>
      </c>
      <c r="AJ15" s="28">
        <f t="shared" si="12"/>
        <v>0</v>
      </c>
    </row>
    <row r="16" spans="1:36" s="28" customFormat="1" ht="12.75">
      <c r="A16" s="27">
        <v>505970</v>
      </c>
      <c r="B16" s="26">
        <v>802000</v>
      </c>
      <c r="C16" s="26" t="s">
        <v>255</v>
      </c>
      <c r="D16" s="28" t="s">
        <v>254</v>
      </c>
      <c r="E16" s="28" t="s">
        <v>255</v>
      </c>
      <c r="F16" s="28">
        <v>72632</v>
      </c>
      <c r="G16" s="28">
        <v>9122</v>
      </c>
      <c r="H16" s="28">
        <v>5012535999</v>
      </c>
      <c r="I16" s="29">
        <v>7</v>
      </c>
      <c r="J16" s="29" t="s">
        <v>1</v>
      </c>
      <c r="K16" s="30" t="s">
        <v>700</v>
      </c>
      <c r="L16" s="42">
        <v>683.79</v>
      </c>
      <c r="M16" s="30" t="s">
        <v>702</v>
      </c>
      <c r="N16" s="31" t="s">
        <v>702</v>
      </c>
      <c r="O16" s="31"/>
      <c r="P16" s="32">
        <v>29.776674937965257</v>
      </c>
      <c r="Q16" s="29" t="str">
        <f t="shared" si="13"/>
        <v>YES</v>
      </c>
      <c r="R16" s="29" t="s">
        <v>1</v>
      </c>
      <c r="S16" s="31" t="s">
        <v>701</v>
      </c>
      <c r="T16" s="33">
        <v>4858</v>
      </c>
      <c r="U16" s="34">
        <v>3376.752588</v>
      </c>
      <c r="V16" s="35">
        <v>4551.424404599999</v>
      </c>
      <c r="W16" s="36">
        <v>32336</v>
      </c>
      <c r="X16" s="37">
        <f t="shared" si="0"/>
        <v>1</v>
      </c>
      <c r="Y16" s="37">
        <f t="shared" si="1"/>
        <v>0</v>
      </c>
      <c r="Z16" s="37">
        <f t="shared" si="2"/>
        <v>0</v>
      </c>
      <c r="AA16" s="37">
        <f t="shared" si="3"/>
        <v>0</v>
      </c>
      <c r="AB16" s="37">
        <f t="shared" si="4"/>
        <v>1</v>
      </c>
      <c r="AC16" s="37">
        <f t="shared" si="5"/>
        <v>1</v>
      </c>
      <c r="AD16" s="37" t="str">
        <f t="shared" si="6"/>
        <v>CHECK</v>
      </c>
      <c r="AE16" s="37">
        <f t="shared" si="7"/>
        <v>0</v>
      </c>
      <c r="AF16" s="37" t="str">
        <f t="shared" si="8"/>
        <v>RLISP</v>
      </c>
      <c r="AG16" s="37">
        <f t="shared" si="9"/>
        <v>0</v>
      </c>
      <c r="AH16" s="28">
        <f t="shared" si="10"/>
        <v>0</v>
      </c>
      <c r="AI16" s="28">
        <f t="shared" si="11"/>
        <v>0</v>
      </c>
      <c r="AJ16" s="28">
        <f t="shared" si="12"/>
        <v>0</v>
      </c>
    </row>
    <row r="17" spans="1:36" s="28" customFormat="1" ht="12.75">
      <c r="A17" s="27">
        <v>506870</v>
      </c>
      <c r="B17" s="26">
        <v>803000</v>
      </c>
      <c r="C17" s="26" t="s">
        <v>295</v>
      </c>
      <c r="D17" s="28" t="s">
        <v>294</v>
      </c>
      <c r="E17" s="28" t="s">
        <v>295</v>
      </c>
      <c r="F17" s="28">
        <v>72638</v>
      </c>
      <c r="G17" s="28">
        <v>1950</v>
      </c>
      <c r="H17" s="28">
        <v>8704385201</v>
      </c>
      <c r="I17" s="29">
        <v>7</v>
      </c>
      <c r="J17" s="29" t="s">
        <v>1</v>
      </c>
      <c r="K17" s="30" t="s">
        <v>700</v>
      </c>
      <c r="L17" s="42">
        <v>1169.16</v>
      </c>
      <c r="M17" s="30" t="s">
        <v>702</v>
      </c>
      <c r="N17" s="31" t="s">
        <v>702</v>
      </c>
      <c r="O17" s="31"/>
      <c r="P17" s="32">
        <v>24.074074074074073</v>
      </c>
      <c r="Q17" s="29" t="str">
        <f t="shared" si="13"/>
        <v>YES</v>
      </c>
      <c r="R17" s="29" t="s">
        <v>1</v>
      </c>
      <c r="S17" s="31" t="s">
        <v>701</v>
      </c>
      <c r="T17" s="33">
        <v>8943</v>
      </c>
      <c r="U17" s="34">
        <v>5477.03838</v>
      </c>
      <c r="V17" s="35">
        <v>9518.337171</v>
      </c>
      <c r="W17" s="36">
        <v>46625</v>
      </c>
      <c r="X17" s="37">
        <f t="shared" si="0"/>
        <v>1</v>
      </c>
      <c r="Y17" s="37">
        <f t="shared" si="1"/>
        <v>0</v>
      </c>
      <c r="Z17" s="37">
        <f t="shared" si="2"/>
        <v>0</v>
      </c>
      <c r="AA17" s="37">
        <f t="shared" si="3"/>
        <v>0</v>
      </c>
      <c r="AB17" s="37">
        <f t="shared" si="4"/>
        <v>1</v>
      </c>
      <c r="AC17" s="37">
        <f t="shared" si="5"/>
        <v>1</v>
      </c>
      <c r="AD17" s="37" t="str">
        <f t="shared" si="6"/>
        <v>CHECK</v>
      </c>
      <c r="AE17" s="37">
        <f t="shared" si="7"/>
        <v>0</v>
      </c>
      <c r="AF17" s="37" t="str">
        <f t="shared" si="8"/>
        <v>RLISP</v>
      </c>
      <c r="AG17" s="37">
        <f t="shared" si="9"/>
        <v>0</v>
      </c>
      <c r="AH17" s="28">
        <f t="shared" si="10"/>
        <v>0</v>
      </c>
      <c r="AI17" s="28">
        <f t="shared" si="11"/>
        <v>0</v>
      </c>
      <c r="AJ17" s="28">
        <f t="shared" si="12"/>
        <v>0</v>
      </c>
    </row>
    <row r="18" spans="1:36" s="28" customFormat="1" ht="12.75">
      <c r="A18" s="27">
        <v>505170</v>
      </c>
      <c r="B18" s="26">
        <v>901000</v>
      </c>
      <c r="C18" s="26" t="s">
        <v>223</v>
      </c>
      <c r="D18" s="28" t="s">
        <v>222</v>
      </c>
      <c r="E18" s="28" t="s">
        <v>223</v>
      </c>
      <c r="F18" s="28">
        <v>71638</v>
      </c>
      <c r="G18" s="28">
        <v>380</v>
      </c>
      <c r="H18" s="28">
        <v>8705385264</v>
      </c>
      <c r="I18" s="29">
        <v>6</v>
      </c>
      <c r="J18" s="29" t="s">
        <v>0</v>
      </c>
      <c r="K18" s="30"/>
      <c r="L18" s="42">
        <v>710.1</v>
      </c>
      <c r="M18" s="30" t="s">
        <v>702</v>
      </c>
      <c r="N18" s="31" t="s">
        <v>702</v>
      </c>
      <c r="O18" s="31"/>
      <c r="P18" s="32">
        <v>46.01837672281776</v>
      </c>
      <c r="Q18" s="29" t="str">
        <f t="shared" si="13"/>
        <v>YES</v>
      </c>
      <c r="R18" s="29" t="s">
        <v>1</v>
      </c>
      <c r="S18" s="31" t="s">
        <v>701</v>
      </c>
      <c r="T18" s="33">
        <v>7378</v>
      </c>
      <c r="U18" s="34">
        <v>3603.076488</v>
      </c>
      <c r="V18" s="35">
        <v>6261.4796596</v>
      </c>
      <c r="W18" s="36">
        <v>73680</v>
      </c>
      <c r="X18" s="37">
        <f t="shared" si="0"/>
        <v>0</v>
      </c>
      <c r="Y18" s="37">
        <f t="shared" si="1"/>
        <v>0</v>
      </c>
      <c r="Z18" s="37">
        <f t="shared" si="2"/>
        <v>0</v>
      </c>
      <c r="AA18" s="37">
        <f t="shared" si="3"/>
        <v>0</v>
      </c>
      <c r="AB18" s="37">
        <f t="shared" si="4"/>
        <v>1</v>
      </c>
      <c r="AC18" s="37">
        <f t="shared" si="5"/>
        <v>1</v>
      </c>
      <c r="AD18" s="37" t="str">
        <f t="shared" si="6"/>
        <v>CHECK</v>
      </c>
      <c r="AE18" s="37">
        <f t="shared" si="7"/>
        <v>0</v>
      </c>
      <c r="AF18" s="37" t="str">
        <f t="shared" si="8"/>
        <v>RLISP</v>
      </c>
      <c r="AG18" s="37">
        <f t="shared" si="9"/>
        <v>0</v>
      </c>
      <c r="AH18" s="28">
        <f t="shared" si="10"/>
        <v>0</v>
      </c>
      <c r="AI18" s="28">
        <f t="shared" si="11"/>
        <v>0</v>
      </c>
      <c r="AJ18" s="28">
        <f t="shared" si="12"/>
        <v>0</v>
      </c>
    </row>
    <row r="19" spans="1:36" s="28" customFormat="1" ht="12.75">
      <c r="A19" s="27">
        <v>500007</v>
      </c>
      <c r="B19" s="26">
        <v>902000</v>
      </c>
      <c r="C19" s="26" t="s">
        <v>30</v>
      </c>
      <c r="D19" s="28" t="s">
        <v>29</v>
      </c>
      <c r="E19" s="28" t="s">
        <v>30</v>
      </c>
      <c r="F19" s="28">
        <v>71640</v>
      </c>
      <c r="G19" s="28">
        <v>3064</v>
      </c>
      <c r="H19" s="28">
        <v>8703552546</v>
      </c>
      <c r="I19" s="29">
        <v>6</v>
      </c>
      <c r="J19" s="29" t="s">
        <v>0</v>
      </c>
      <c r="K19" s="30"/>
      <c r="L19" s="42">
        <v>717.07</v>
      </c>
      <c r="M19" s="30" t="s">
        <v>702</v>
      </c>
      <c r="N19" s="31" t="s">
        <v>702</v>
      </c>
      <c r="O19" s="31"/>
      <c r="P19" s="32">
        <v>36.78571428571429</v>
      </c>
      <c r="Q19" s="29" t="str">
        <f t="shared" si="13"/>
        <v>YES</v>
      </c>
      <c r="R19" s="29" t="s">
        <v>1</v>
      </c>
      <c r="S19" s="31" t="s">
        <v>701</v>
      </c>
      <c r="T19" s="33">
        <v>8157</v>
      </c>
      <c r="U19" s="34">
        <v>3417.49089</v>
      </c>
      <c r="V19" s="35">
        <v>5939.3343505</v>
      </c>
      <c r="W19" s="36">
        <v>51934</v>
      </c>
      <c r="X19" s="37">
        <f t="shared" si="0"/>
        <v>0</v>
      </c>
      <c r="Y19" s="37">
        <f t="shared" si="1"/>
        <v>0</v>
      </c>
      <c r="Z19" s="37">
        <f t="shared" si="2"/>
        <v>0</v>
      </c>
      <c r="AA19" s="37">
        <f t="shared" si="3"/>
        <v>0</v>
      </c>
      <c r="AB19" s="37">
        <f t="shared" si="4"/>
        <v>1</v>
      </c>
      <c r="AC19" s="37">
        <f t="shared" si="5"/>
        <v>1</v>
      </c>
      <c r="AD19" s="37" t="str">
        <f t="shared" si="6"/>
        <v>CHECK</v>
      </c>
      <c r="AE19" s="37">
        <f t="shared" si="7"/>
        <v>0</v>
      </c>
      <c r="AF19" s="37" t="str">
        <f t="shared" si="8"/>
        <v>RLISP</v>
      </c>
      <c r="AG19" s="37">
        <f t="shared" si="9"/>
        <v>0</v>
      </c>
      <c r="AH19" s="28">
        <f t="shared" si="10"/>
        <v>0</v>
      </c>
      <c r="AI19" s="28">
        <f t="shared" si="11"/>
        <v>0</v>
      </c>
      <c r="AJ19" s="28">
        <f t="shared" si="12"/>
        <v>0</v>
      </c>
    </row>
    <row r="20" spans="1:36" s="28" customFormat="1" ht="12.75">
      <c r="A20" s="27">
        <v>508640</v>
      </c>
      <c r="B20" s="26">
        <v>903000</v>
      </c>
      <c r="C20" s="26" t="s">
        <v>653</v>
      </c>
      <c r="D20" s="28" t="s">
        <v>368</v>
      </c>
      <c r="E20" s="28" t="s">
        <v>369</v>
      </c>
      <c r="F20" s="28">
        <v>71653</v>
      </c>
      <c r="G20" s="28">
        <v>1426</v>
      </c>
      <c r="H20" s="28">
        <v>8702657300</v>
      </c>
      <c r="I20" s="29">
        <v>6</v>
      </c>
      <c r="J20" s="29" t="s">
        <v>0</v>
      </c>
      <c r="K20" s="30"/>
      <c r="L20" s="42">
        <v>1006.07</v>
      </c>
      <c r="M20" s="30" t="s">
        <v>702</v>
      </c>
      <c r="N20" s="31" t="s">
        <v>702</v>
      </c>
      <c r="O20" s="31"/>
      <c r="P20" s="32">
        <v>36.951316839585</v>
      </c>
      <c r="Q20" s="29" t="str">
        <f t="shared" si="13"/>
        <v>YES</v>
      </c>
      <c r="R20" s="29" t="s">
        <v>1</v>
      </c>
      <c r="S20" s="31" t="s">
        <v>701</v>
      </c>
      <c r="T20" s="33">
        <v>9632</v>
      </c>
      <c r="U20" s="34">
        <v>5042.496492</v>
      </c>
      <c r="V20" s="35">
        <v>8754.5299763</v>
      </c>
      <c r="W20" s="36">
        <v>60163</v>
      </c>
      <c r="X20" s="37">
        <f t="shared" si="0"/>
        <v>0</v>
      </c>
      <c r="Y20" s="37">
        <f t="shared" si="1"/>
        <v>0</v>
      </c>
      <c r="Z20" s="37">
        <f t="shared" si="2"/>
        <v>0</v>
      </c>
      <c r="AA20" s="37">
        <f t="shared" si="3"/>
        <v>0</v>
      </c>
      <c r="AB20" s="37">
        <f t="shared" si="4"/>
        <v>1</v>
      </c>
      <c r="AC20" s="37">
        <f t="shared" si="5"/>
        <v>1</v>
      </c>
      <c r="AD20" s="37" t="str">
        <f t="shared" si="6"/>
        <v>CHECK</v>
      </c>
      <c r="AE20" s="37">
        <f t="shared" si="7"/>
        <v>0</v>
      </c>
      <c r="AF20" s="37" t="str">
        <f t="shared" si="8"/>
        <v>RLISP</v>
      </c>
      <c r="AG20" s="37">
        <f t="shared" si="9"/>
        <v>0</v>
      </c>
      <c r="AH20" s="28">
        <f t="shared" si="10"/>
        <v>0</v>
      </c>
      <c r="AI20" s="28">
        <f t="shared" si="11"/>
        <v>0</v>
      </c>
      <c r="AJ20" s="28">
        <f t="shared" si="12"/>
        <v>0</v>
      </c>
    </row>
    <row r="21" spans="1:36" s="28" customFormat="1" ht="12.75">
      <c r="A21" s="27">
        <v>502430</v>
      </c>
      <c r="B21" s="26">
        <v>1002000</v>
      </c>
      <c r="C21" s="26" t="s">
        <v>99</v>
      </c>
      <c r="D21" s="28" t="s">
        <v>98</v>
      </c>
      <c r="E21" s="28" t="s">
        <v>99</v>
      </c>
      <c r="F21" s="28">
        <v>71923</v>
      </c>
      <c r="G21" s="28">
        <v>4903</v>
      </c>
      <c r="H21" s="28">
        <v>8702465563</v>
      </c>
      <c r="I21" s="29">
        <v>6</v>
      </c>
      <c r="J21" s="29" t="s">
        <v>0</v>
      </c>
      <c r="K21" s="30"/>
      <c r="L21" s="42">
        <v>2195.88</v>
      </c>
      <c r="M21" s="30" t="s">
        <v>702</v>
      </c>
      <c r="N21" s="31" t="s">
        <v>702</v>
      </c>
      <c r="O21" s="31"/>
      <c r="P21" s="32">
        <v>22.844444444444445</v>
      </c>
      <c r="Q21" s="29" t="str">
        <f t="shared" si="13"/>
        <v>YES</v>
      </c>
      <c r="R21" s="29" t="s">
        <v>1</v>
      </c>
      <c r="S21" s="31" t="s">
        <v>701</v>
      </c>
      <c r="T21" s="33">
        <v>15293</v>
      </c>
      <c r="U21" s="34">
        <v>10288.684494</v>
      </c>
      <c r="V21" s="35">
        <v>13867.8118923</v>
      </c>
      <c r="W21" s="36">
        <v>73850</v>
      </c>
      <c r="X21" s="37">
        <f t="shared" si="0"/>
        <v>0</v>
      </c>
      <c r="Y21" s="37">
        <f t="shared" si="1"/>
        <v>0</v>
      </c>
      <c r="Z21" s="37">
        <f t="shared" si="2"/>
        <v>0</v>
      </c>
      <c r="AA21" s="37">
        <f t="shared" si="3"/>
        <v>0</v>
      </c>
      <c r="AB21" s="37">
        <f t="shared" si="4"/>
        <v>1</v>
      </c>
      <c r="AC21" s="37">
        <f t="shared" si="5"/>
        <v>1</v>
      </c>
      <c r="AD21" s="37" t="str">
        <f t="shared" si="6"/>
        <v>CHECK</v>
      </c>
      <c r="AE21" s="37">
        <f t="shared" si="7"/>
        <v>0</v>
      </c>
      <c r="AF21" s="37" t="str">
        <f t="shared" si="8"/>
        <v>RLISP</v>
      </c>
      <c r="AG21" s="37">
        <f t="shared" si="9"/>
        <v>0</v>
      </c>
      <c r="AH21" s="28">
        <f t="shared" si="10"/>
        <v>0</v>
      </c>
      <c r="AI21" s="28">
        <f t="shared" si="11"/>
        <v>0</v>
      </c>
      <c r="AJ21" s="28">
        <f t="shared" si="12"/>
        <v>0</v>
      </c>
    </row>
    <row r="22" spans="1:36" s="28" customFormat="1" ht="12.75">
      <c r="A22" s="27">
        <v>507110</v>
      </c>
      <c r="B22" s="26">
        <v>1003000</v>
      </c>
      <c r="C22" s="26" t="s">
        <v>303</v>
      </c>
      <c r="D22" s="28" t="s">
        <v>302</v>
      </c>
      <c r="E22" s="28" t="s">
        <v>303</v>
      </c>
      <c r="F22" s="28">
        <v>71743</v>
      </c>
      <c r="G22" s="28" t="s">
        <v>54</v>
      </c>
      <c r="H22" s="28">
        <v>8703534454</v>
      </c>
      <c r="I22" s="29">
        <v>7</v>
      </c>
      <c r="J22" s="29" t="s">
        <v>1</v>
      </c>
      <c r="K22" s="30" t="s">
        <v>700</v>
      </c>
      <c r="L22" s="44">
        <v>851.22</v>
      </c>
      <c r="M22" s="30" t="s">
        <v>702</v>
      </c>
      <c r="N22" s="31" t="s">
        <v>702</v>
      </c>
      <c r="O22" s="31"/>
      <c r="P22" s="32">
        <v>23.125</v>
      </c>
      <c r="Q22" s="29" t="str">
        <f t="shared" si="13"/>
        <v>YES</v>
      </c>
      <c r="R22" s="29" t="s">
        <v>1</v>
      </c>
      <c r="S22" s="31" t="s">
        <v>701</v>
      </c>
      <c r="T22" s="33">
        <v>6398</v>
      </c>
      <c r="U22" s="34">
        <v>4033.091898</v>
      </c>
      <c r="V22" s="35">
        <v>5436.084644099999</v>
      </c>
      <c r="W22" s="36">
        <v>31279</v>
      </c>
      <c r="X22" s="37">
        <f t="shared" si="0"/>
        <v>1</v>
      </c>
      <c r="Y22" s="37">
        <f t="shared" si="1"/>
        <v>0</v>
      </c>
      <c r="Z22" s="37">
        <f t="shared" si="2"/>
        <v>0</v>
      </c>
      <c r="AA22" s="37">
        <f t="shared" si="3"/>
        <v>0</v>
      </c>
      <c r="AB22" s="37">
        <f t="shared" si="4"/>
        <v>1</v>
      </c>
      <c r="AC22" s="37">
        <f t="shared" si="5"/>
        <v>1</v>
      </c>
      <c r="AD22" s="37" t="str">
        <f t="shared" si="6"/>
        <v>CHECK</v>
      </c>
      <c r="AE22" s="37">
        <f t="shared" si="7"/>
        <v>0</v>
      </c>
      <c r="AF22" s="37" t="str">
        <f t="shared" si="8"/>
        <v>RLISP</v>
      </c>
      <c r="AG22" s="37">
        <f t="shared" si="9"/>
        <v>0</v>
      </c>
      <c r="AH22" s="28">
        <f t="shared" si="10"/>
        <v>0</v>
      </c>
      <c r="AI22" s="28">
        <f t="shared" si="11"/>
        <v>0</v>
      </c>
      <c r="AJ22" s="28">
        <f t="shared" si="12"/>
        <v>0</v>
      </c>
    </row>
    <row r="23" spans="1:36" s="28" customFormat="1" ht="12.75">
      <c r="A23" s="27">
        <v>500009</v>
      </c>
      <c r="B23" s="26">
        <v>1101000</v>
      </c>
      <c r="C23" s="26" t="s">
        <v>32</v>
      </c>
      <c r="D23" s="28" t="s">
        <v>31</v>
      </c>
      <c r="E23" s="28" t="s">
        <v>32</v>
      </c>
      <c r="F23" s="28">
        <v>72422</v>
      </c>
      <c r="G23" s="28">
        <v>479</v>
      </c>
      <c r="H23" s="28">
        <v>8708573041</v>
      </c>
      <c r="I23" s="29">
        <v>6</v>
      </c>
      <c r="J23" s="29" t="s">
        <v>0</v>
      </c>
      <c r="K23" s="30"/>
      <c r="L23" s="42">
        <v>1051.17</v>
      </c>
      <c r="M23" s="30" t="s">
        <v>702</v>
      </c>
      <c r="N23" s="31" t="s">
        <v>702</v>
      </c>
      <c r="O23" s="31"/>
      <c r="P23" s="32">
        <v>22.93504410585405</v>
      </c>
      <c r="Q23" s="29" t="str">
        <f t="shared" si="13"/>
        <v>YES</v>
      </c>
      <c r="R23" s="29" t="s">
        <v>1</v>
      </c>
      <c r="S23" s="31" t="s">
        <v>701</v>
      </c>
      <c r="T23" s="33">
        <v>7738</v>
      </c>
      <c r="U23" s="34">
        <v>4924.808064</v>
      </c>
      <c r="V23" s="35">
        <v>6668.5078742999995</v>
      </c>
      <c r="W23" s="36">
        <v>39922</v>
      </c>
      <c r="X23" s="37">
        <f t="shared" si="0"/>
        <v>0</v>
      </c>
      <c r="Y23" s="37">
        <f t="shared" si="1"/>
        <v>0</v>
      </c>
      <c r="Z23" s="37">
        <f t="shared" si="2"/>
        <v>0</v>
      </c>
      <c r="AA23" s="37">
        <f t="shared" si="3"/>
        <v>0</v>
      </c>
      <c r="AB23" s="37">
        <f t="shared" si="4"/>
        <v>1</v>
      </c>
      <c r="AC23" s="37">
        <f t="shared" si="5"/>
        <v>1</v>
      </c>
      <c r="AD23" s="37" t="str">
        <f t="shared" si="6"/>
        <v>CHECK</v>
      </c>
      <c r="AE23" s="37">
        <f t="shared" si="7"/>
        <v>0</v>
      </c>
      <c r="AF23" s="37" t="str">
        <f t="shared" si="8"/>
        <v>RLISP</v>
      </c>
      <c r="AG23" s="37">
        <f t="shared" si="9"/>
        <v>0</v>
      </c>
      <c r="AH23" s="28">
        <f t="shared" si="10"/>
        <v>0</v>
      </c>
      <c r="AI23" s="28">
        <f t="shared" si="11"/>
        <v>0</v>
      </c>
      <c r="AJ23" s="28">
        <f t="shared" si="12"/>
        <v>0</v>
      </c>
    </row>
    <row r="24" spans="1:36" s="28" customFormat="1" ht="12.75">
      <c r="A24" s="27">
        <v>511370</v>
      </c>
      <c r="B24" s="26">
        <v>1104000</v>
      </c>
      <c r="C24" s="26" t="s">
        <v>484</v>
      </c>
      <c r="D24" s="28" t="s">
        <v>483</v>
      </c>
      <c r="E24" s="28" t="s">
        <v>484</v>
      </c>
      <c r="F24" s="28">
        <v>72454</v>
      </c>
      <c r="G24" s="28">
        <v>387</v>
      </c>
      <c r="H24" s="28">
        <v>8705982572</v>
      </c>
      <c r="I24" s="29">
        <v>6</v>
      </c>
      <c r="J24" s="29" t="s">
        <v>0</v>
      </c>
      <c r="K24" s="30"/>
      <c r="L24" s="42">
        <v>961.78</v>
      </c>
      <c r="M24" s="30" t="s">
        <v>702</v>
      </c>
      <c r="N24" s="31" t="s">
        <v>702</v>
      </c>
      <c r="O24" s="31"/>
      <c r="P24" s="32">
        <v>22.732491389207805</v>
      </c>
      <c r="Q24" s="29" t="str">
        <f t="shared" si="13"/>
        <v>YES</v>
      </c>
      <c r="R24" s="29" t="s">
        <v>1</v>
      </c>
      <c r="S24" s="31" t="s">
        <v>701</v>
      </c>
      <c r="T24" s="33">
        <v>6691</v>
      </c>
      <c r="U24" s="34">
        <v>4377.104226</v>
      </c>
      <c r="V24" s="35">
        <v>5899.7686317</v>
      </c>
      <c r="W24" s="36">
        <v>29070</v>
      </c>
      <c r="X24" s="37">
        <f t="shared" si="0"/>
        <v>0</v>
      </c>
      <c r="Y24" s="37">
        <f t="shared" si="1"/>
        <v>0</v>
      </c>
      <c r="Z24" s="37">
        <f t="shared" si="2"/>
        <v>0</v>
      </c>
      <c r="AA24" s="37">
        <f t="shared" si="3"/>
        <v>0</v>
      </c>
      <c r="AB24" s="37">
        <f t="shared" si="4"/>
        <v>1</v>
      </c>
      <c r="AC24" s="37">
        <f t="shared" si="5"/>
        <v>1</v>
      </c>
      <c r="AD24" s="37" t="str">
        <f t="shared" si="6"/>
        <v>CHECK</v>
      </c>
      <c r="AE24" s="37">
        <f t="shared" si="7"/>
        <v>0</v>
      </c>
      <c r="AF24" s="37" t="str">
        <f t="shared" si="8"/>
        <v>RLISP</v>
      </c>
      <c r="AG24" s="37">
        <f t="shared" si="9"/>
        <v>0</v>
      </c>
      <c r="AH24" s="28">
        <f t="shared" si="10"/>
        <v>0</v>
      </c>
      <c r="AI24" s="28">
        <f t="shared" si="11"/>
        <v>0</v>
      </c>
      <c r="AJ24" s="28">
        <f t="shared" si="12"/>
        <v>0</v>
      </c>
    </row>
    <row r="25" spans="1:36" s="28" customFormat="1" ht="12.75">
      <c r="A25" s="27">
        <v>504370</v>
      </c>
      <c r="B25" s="26">
        <v>1106000</v>
      </c>
      <c r="C25" s="26" t="s">
        <v>629</v>
      </c>
      <c r="D25" s="28" t="s">
        <v>183</v>
      </c>
      <c r="E25" s="28" t="s">
        <v>184</v>
      </c>
      <c r="F25" s="28">
        <v>72461</v>
      </c>
      <c r="G25" s="28">
        <v>367</v>
      </c>
      <c r="H25" s="28">
        <v>5015953151</v>
      </c>
      <c r="I25" s="29">
        <v>7</v>
      </c>
      <c r="J25" s="29" t="s">
        <v>1</v>
      </c>
      <c r="K25" s="30" t="s">
        <v>700</v>
      </c>
      <c r="L25" s="42">
        <v>665.47</v>
      </c>
      <c r="M25" s="30" t="s">
        <v>702</v>
      </c>
      <c r="N25" s="31" t="s">
        <v>702</v>
      </c>
      <c r="O25" s="31"/>
      <c r="P25" s="32">
        <v>26.149802890932982</v>
      </c>
      <c r="Q25" s="29" t="str">
        <f t="shared" si="13"/>
        <v>YES</v>
      </c>
      <c r="R25" s="29" t="s">
        <v>1</v>
      </c>
      <c r="S25" s="31" t="s">
        <v>701</v>
      </c>
      <c r="T25" s="33">
        <v>4311</v>
      </c>
      <c r="U25" s="34">
        <v>3100.63743</v>
      </c>
      <c r="V25" s="35">
        <v>4179.2569935</v>
      </c>
      <c r="W25" s="36">
        <v>27264</v>
      </c>
      <c r="X25" s="37">
        <f t="shared" si="0"/>
        <v>1</v>
      </c>
      <c r="Y25" s="37">
        <f t="shared" si="1"/>
        <v>0</v>
      </c>
      <c r="Z25" s="37">
        <f t="shared" si="2"/>
        <v>0</v>
      </c>
      <c r="AA25" s="37">
        <f t="shared" si="3"/>
        <v>0</v>
      </c>
      <c r="AB25" s="37">
        <f t="shared" si="4"/>
        <v>1</v>
      </c>
      <c r="AC25" s="37">
        <f t="shared" si="5"/>
        <v>1</v>
      </c>
      <c r="AD25" s="37" t="str">
        <f t="shared" si="6"/>
        <v>CHECK</v>
      </c>
      <c r="AE25" s="37">
        <f t="shared" si="7"/>
        <v>0</v>
      </c>
      <c r="AF25" s="37" t="str">
        <f t="shared" si="8"/>
        <v>RLISP</v>
      </c>
      <c r="AG25" s="37">
        <f t="shared" si="9"/>
        <v>0</v>
      </c>
      <c r="AH25" s="28">
        <f t="shared" si="10"/>
        <v>0</v>
      </c>
      <c r="AI25" s="28">
        <f t="shared" si="11"/>
        <v>0</v>
      </c>
      <c r="AJ25" s="28">
        <f t="shared" si="12"/>
        <v>0</v>
      </c>
    </row>
    <row r="26" spans="1:36" s="28" customFormat="1" ht="12.75">
      <c r="A26" s="27">
        <v>507560</v>
      </c>
      <c r="B26" s="26">
        <v>1202000</v>
      </c>
      <c r="C26" s="26" t="s">
        <v>323</v>
      </c>
      <c r="D26" s="28" t="s">
        <v>322</v>
      </c>
      <c r="E26" s="28" t="s">
        <v>323</v>
      </c>
      <c r="F26" s="28">
        <v>72543</v>
      </c>
      <c r="G26" s="28">
        <v>2402</v>
      </c>
      <c r="H26" s="28">
        <v>5013626712</v>
      </c>
      <c r="I26" s="29">
        <v>6</v>
      </c>
      <c r="J26" s="29" t="s">
        <v>0</v>
      </c>
      <c r="K26" s="30"/>
      <c r="L26" s="42">
        <v>1609.18</v>
      </c>
      <c r="M26" s="30" t="s">
        <v>702</v>
      </c>
      <c r="N26" s="31" t="s">
        <v>702</v>
      </c>
      <c r="O26" s="31"/>
      <c r="P26" s="32">
        <v>23.80050505050505</v>
      </c>
      <c r="Q26" s="29" t="str">
        <f t="shared" si="13"/>
        <v>YES</v>
      </c>
      <c r="R26" s="29" t="s">
        <v>1</v>
      </c>
      <c r="S26" s="31" t="s">
        <v>701</v>
      </c>
      <c r="T26" s="33">
        <v>10670</v>
      </c>
      <c r="U26" s="34">
        <v>7532.059392</v>
      </c>
      <c r="V26" s="35">
        <v>10152.2388864</v>
      </c>
      <c r="W26" s="36">
        <v>54144</v>
      </c>
      <c r="X26" s="37">
        <f t="shared" si="0"/>
        <v>0</v>
      </c>
      <c r="Y26" s="37">
        <f t="shared" si="1"/>
        <v>0</v>
      </c>
      <c r="Z26" s="37">
        <f t="shared" si="2"/>
        <v>0</v>
      </c>
      <c r="AA26" s="37">
        <f t="shared" si="3"/>
        <v>0</v>
      </c>
      <c r="AB26" s="37">
        <f t="shared" si="4"/>
        <v>1</v>
      </c>
      <c r="AC26" s="37">
        <f t="shared" si="5"/>
        <v>1</v>
      </c>
      <c r="AD26" s="37" t="str">
        <f t="shared" si="6"/>
        <v>CHECK</v>
      </c>
      <c r="AE26" s="37">
        <f t="shared" si="7"/>
        <v>0</v>
      </c>
      <c r="AF26" s="37" t="str">
        <f t="shared" si="8"/>
        <v>RLISP</v>
      </c>
      <c r="AG26" s="37">
        <f t="shared" si="9"/>
        <v>0</v>
      </c>
      <c r="AH26" s="28">
        <f t="shared" si="10"/>
        <v>0</v>
      </c>
      <c r="AI26" s="28">
        <f t="shared" si="11"/>
        <v>0</v>
      </c>
      <c r="AJ26" s="28">
        <f t="shared" si="12"/>
        <v>0</v>
      </c>
    </row>
    <row r="27" spans="1:36" s="28" customFormat="1" ht="12.75">
      <c r="A27" s="27">
        <v>511940</v>
      </c>
      <c r="B27" s="26">
        <v>1303000</v>
      </c>
      <c r="C27" s="26" t="s">
        <v>503</v>
      </c>
      <c r="D27" s="28" t="s">
        <v>172</v>
      </c>
      <c r="E27" s="28" t="s">
        <v>503</v>
      </c>
      <c r="F27" s="28">
        <v>71665</v>
      </c>
      <c r="G27" s="28">
        <v>600</v>
      </c>
      <c r="H27" s="28">
        <v>8703256344</v>
      </c>
      <c r="I27" s="29">
        <v>7</v>
      </c>
      <c r="J27" s="29" t="s">
        <v>1</v>
      </c>
      <c r="K27" s="30" t="s">
        <v>700</v>
      </c>
      <c r="L27" s="42">
        <v>617.71</v>
      </c>
      <c r="M27" s="30" t="s">
        <v>702</v>
      </c>
      <c r="N27" s="31" t="s">
        <v>702</v>
      </c>
      <c r="O27" s="31"/>
      <c r="P27" s="32">
        <v>29.247910863509752</v>
      </c>
      <c r="Q27" s="29" t="str">
        <f t="shared" si="13"/>
        <v>YES</v>
      </c>
      <c r="R27" s="29" t="s">
        <v>1</v>
      </c>
      <c r="S27" s="31" t="s">
        <v>701</v>
      </c>
      <c r="T27" s="33">
        <v>4720</v>
      </c>
      <c r="U27" s="34">
        <v>2960.316612</v>
      </c>
      <c r="V27" s="35">
        <v>5144.1227354</v>
      </c>
      <c r="W27" s="36">
        <v>28303</v>
      </c>
      <c r="X27" s="37">
        <f t="shared" si="0"/>
        <v>1</v>
      </c>
      <c r="Y27" s="37">
        <f t="shared" si="1"/>
        <v>0</v>
      </c>
      <c r="Z27" s="37">
        <f t="shared" si="2"/>
        <v>0</v>
      </c>
      <c r="AA27" s="37">
        <f t="shared" si="3"/>
        <v>0</v>
      </c>
      <c r="AB27" s="37">
        <f t="shared" si="4"/>
        <v>1</v>
      </c>
      <c r="AC27" s="37">
        <f t="shared" si="5"/>
        <v>1</v>
      </c>
      <c r="AD27" s="37" t="str">
        <f t="shared" si="6"/>
        <v>CHECK</v>
      </c>
      <c r="AE27" s="37">
        <f t="shared" si="7"/>
        <v>0</v>
      </c>
      <c r="AF27" s="37" t="str">
        <f t="shared" si="8"/>
        <v>RLISP</v>
      </c>
      <c r="AG27" s="37">
        <f t="shared" si="9"/>
        <v>0</v>
      </c>
      <c r="AH27" s="28">
        <f t="shared" si="10"/>
        <v>0</v>
      </c>
      <c r="AI27" s="28">
        <f t="shared" si="11"/>
        <v>0</v>
      </c>
      <c r="AJ27" s="28">
        <f t="shared" si="12"/>
        <v>0</v>
      </c>
    </row>
    <row r="28" spans="1:36" s="28" customFormat="1" ht="12.75">
      <c r="A28" s="27">
        <v>500044</v>
      </c>
      <c r="B28" s="26">
        <v>1402000</v>
      </c>
      <c r="C28" s="26" t="s">
        <v>73</v>
      </c>
      <c r="D28" s="28" t="s">
        <v>72</v>
      </c>
      <c r="E28" s="28" t="s">
        <v>73</v>
      </c>
      <c r="F28" s="28">
        <v>71753</v>
      </c>
      <c r="G28" s="28">
        <v>649</v>
      </c>
      <c r="H28" s="28">
        <v>8702344933</v>
      </c>
      <c r="I28" s="29">
        <v>6</v>
      </c>
      <c r="J28" s="29" t="s">
        <v>0</v>
      </c>
      <c r="K28" s="30"/>
      <c r="L28" s="42">
        <v>2687.81</v>
      </c>
      <c r="M28" s="30" t="s">
        <v>702</v>
      </c>
      <c r="N28" s="31" t="s">
        <v>702</v>
      </c>
      <c r="O28" s="31"/>
      <c r="P28" s="32">
        <v>23.63327674023769</v>
      </c>
      <c r="Q28" s="29" t="str">
        <f t="shared" si="13"/>
        <v>YES</v>
      </c>
      <c r="R28" s="29" t="s">
        <v>1</v>
      </c>
      <c r="S28" s="31" t="s">
        <v>701</v>
      </c>
      <c r="T28" s="33">
        <v>19314</v>
      </c>
      <c r="U28" s="34">
        <v>12936.674124</v>
      </c>
      <c r="V28" s="35">
        <v>17436.9583758</v>
      </c>
      <c r="W28" s="36">
        <v>98502</v>
      </c>
      <c r="X28" s="37">
        <f t="shared" si="0"/>
        <v>0</v>
      </c>
      <c r="Y28" s="37">
        <f t="shared" si="1"/>
        <v>0</v>
      </c>
      <c r="Z28" s="37">
        <f t="shared" si="2"/>
        <v>0</v>
      </c>
      <c r="AA28" s="37">
        <f t="shared" si="3"/>
        <v>0</v>
      </c>
      <c r="AB28" s="37">
        <f t="shared" si="4"/>
        <v>1</v>
      </c>
      <c r="AC28" s="37">
        <f t="shared" si="5"/>
        <v>1</v>
      </c>
      <c r="AD28" s="37" t="str">
        <f t="shared" si="6"/>
        <v>CHECK</v>
      </c>
      <c r="AE28" s="37">
        <f t="shared" si="7"/>
        <v>0</v>
      </c>
      <c r="AF28" s="37" t="str">
        <f t="shared" si="8"/>
        <v>RLISP</v>
      </c>
      <c r="AG28" s="37">
        <f t="shared" si="9"/>
        <v>0</v>
      </c>
      <c r="AH28" s="28">
        <f t="shared" si="10"/>
        <v>0</v>
      </c>
      <c r="AI28" s="28">
        <f t="shared" si="11"/>
        <v>0</v>
      </c>
      <c r="AJ28" s="28">
        <f t="shared" si="12"/>
        <v>0</v>
      </c>
    </row>
    <row r="29" spans="1:36" s="28" customFormat="1" ht="12.75">
      <c r="A29" s="27">
        <v>512520</v>
      </c>
      <c r="B29" s="26">
        <v>1507000</v>
      </c>
      <c r="C29" s="26" t="s">
        <v>671</v>
      </c>
      <c r="D29" s="28" t="s">
        <v>531</v>
      </c>
      <c r="E29" s="28" t="s">
        <v>532</v>
      </c>
      <c r="F29" s="28">
        <v>72110</v>
      </c>
      <c r="G29" s="28">
        <v>3559</v>
      </c>
      <c r="H29" s="28">
        <v>5013549400</v>
      </c>
      <c r="I29" s="29" t="s">
        <v>2</v>
      </c>
      <c r="J29" s="29" t="s">
        <v>0</v>
      </c>
      <c r="K29" s="30"/>
      <c r="L29" s="42">
        <v>2258.8</v>
      </c>
      <c r="M29" s="30" t="s">
        <v>702</v>
      </c>
      <c r="N29" s="31" t="s">
        <v>702</v>
      </c>
      <c r="O29" s="31"/>
      <c r="P29" s="32">
        <v>22.145328719723185</v>
      </c>
      <c r="Q29" s="29" t="str">
        <f t="shared" si="13"/>
        <v>YES</v>
      </c>
      <c r="R29" s="29" t="s">
        <v>1</v>
      </c>
      <c r="S29" s="31" t="s">
        <v>701</v>
      </c>
      <c r="T29" s="33">
        <v>18418</v>
      </c>
      <c r="U29" s="34">
        <v>12044.957958</v>
      </c>
      <c r="V29" s="35">
        <v>21010.051722099997</v>
      </c>
      <c r="W29" s="36">
        <v>90869</v>
      </c>
      <c r="X29" s="37">
        <f t="shared" si="0"/>
        <v>0</v>
      </c>
      <c r="Y29" s="37">
        <f t="shared" si="1"/>
        <v>0</v>
      </c>
      <c r="Z29" s="37">
        <f t="shared" si="2"/>
        <v>0</v>
      </c>
      <c r="AA29" s="37">
        <f t="shared" si="3"/>
        <v>0</v>
      </c>
      <c r="AB29" s="37">
        <f t="shared" si="4"/>
        <v>1</v>
      </c>
      <c r="AC29" s="37">
        <f t="shared" si="5"/>
        <v>1</v>
      </c>
      <c r="AD29" s="37" t="str">
        <f t="shared" si="6"/>
        <v>CHECK</v>
      </c>
      <c r="AE29" s="37">
        <f t="shared" si="7"/>
        <v>0</v>
      </c>
      <c r="AF29" s="37" t="str">
        <f t="shared" si="8"/>
        <v>RLISP</v>
      </c>
      <c r="AG29" s="37">
        <f t="shared" si="9"/>
        <v>0</v>
      </c>
      <c r="AH29" s="28">
        <f t="shared" si="10"/>
        <v>0</v>
      </c>
      <c r="AI29" s="28">
        <f t="shared" si="11"/>
        <v>0</v>
      </c>
      <c r="AJ29" s="28">
        <f t="shared" si="12"/>
        <v>0</v>
      </c>
    </row>
    <row r="30" spans="1:36" s="28" customFormat="1" ht="12.75">
      <c r="A30" s="27">
        <v>502820</v>
      </c>
      <c r="B30" s="26">
        <v>1601000</v>
      </c>
      <c r="C30" s="26" t="s">
        <v>117</v>
      </c>
      <c r="D30" s="28" t="s">
        <v>116</v>
      </c>
      <c r="E30" s="28" t="s">
        <v>117</v>
      </c>
      <c r="F30" s="28">
        <v>72411</v>
      </c>
      <c r="G30" s="28">
        <v>39</v>
      </c>
      <c r="H30" s="28">
        <v>8707813711</v>
      </c>
      <c r="I30" s="29">
        <v>8</v>
      </c>
      <c r="J30" s="29" t="s">
        <v>1</v>
      </c>
      <c r="K30" s="30" t="s">
        <v>700</v>
      </c>
      <c r="L30" s="42">
        <v>604.84</v>
      </c>
      <c r="M30" s="30" t="s">
        <v>702</v>
      </c>
      <c r="N30" s="31" t="s">
        <v>702</v>
      </c>
      <c r="O30" s="31"/>
      <c r="P30" s="32">
        <v>23.657474600870827</v>
      </c>
      <c r="Q30" s="29" t="str">
        <f t="shared" si="13"/>
        <v>YES</v>
      </c>
      <c r="R30" s="29" t="s">
        <v>1</v>
      </c>
      <c r="S30" s="31" t="s">
        <v>701</v>
      </c>
      <c r="T30" s="33">
        <v>4246</v>
      </c>
      <c r="U30" s="34">
        <v>2801.889882</v>
      </c>
      <c r="V30" s="35">
        <v>3776.5840568999997</v>
      </c>
      <c r="W30" s="36">
        <v>22726</v>
      </c>
      <c r="X30" s="37">
        <f t="shared" si="0"/>
        <v>1</v>
      </c>
      <c r="Y30" s="37">
        <f t="shared" si="1"/>
        <v>0</v>
      </c>
      <c r="Z30" s="37">
        <f t="shared" si="2"/>
        <v>0</v>
      </c>
      <c r="AA30" s="37">
        <f t="shared" si="3"/>
        <v>0</v>
      </c>
      <c r="AB30" s="37">
        <f t="shared" si="4"/>
        <v>1</v>
      </c>
      <c r="AC30" s="37">
        <f t="shared" si="5"/>
        <v>1</v>
      </c>
      <c r="AD30" s="37" t="str">
        <f t="shared" si="6"/>
        <v>CHECK</v>
      </c>
      <c r="AE30" s="37">
        <f t="shared" si="7"/>
        <v>0</v>
      </c>
      <c r="AF30" s="37" t="str">
        <f t="shared" si="8"/>
        <v>RLISP</v>
      </c>
      <c r="AG30" s="37">
        <f t="shared" si="9"/>
        <v>0</v>
      </c>
      <c r="AH30" s="28">
        <f t="shared" si="10"/>
        <v>0</v>
      </c>
      <c r="AI30" s="28">
        <f t="shared" si="11"/>
        <v>0</v>
      </c>
      <c r="AJ30" s="28">
        <f t="shared" si="12"/>
        <v>0</v>
      </c>
    </row>
    <row r="31" spans="1:36" s="28" customFormat="1" ht="12.75">
      <c r="A31" s="27">
        <v>500012</v>
      </c>
      <c r="B31" s="26">
        <v>1613000</v>
      </c>
      <c r="C31" s="26" t="s">
        <v>606</v>
      </c>
      <c r="D31" s="28" t="s">
        <v>35</v>
      </c>
      <c r="E31" s="28" t="s">
        <v>36</v>
      </c>
      <c r="F31" s="28">
        <v>72437</v>
      </c>
      <c r="G31" s="28">
        <v>178</v>
      </c>
      <c r="H31" s="28">
        <v>8702374329</v>
      </c>
      <c r="I31" s="29">
        <v>8</v>
      </c>
      <c r="J31" s="29" t="s">
        <v>1</v>
      </c>
      <c r="K31" s="30" t="s">
        <v>700</v>
      </c>
      <c r="L31" s="42">
        <v>783.24</v>
      </c>
      <c r="M31" s="30" t="s">
        <v>702</v>
      </c>
      <c r="N31" s="31" t="s">
        <v>702</v>
      </c>
      <c r="O31" s="31"/>
      <c r="P31" s="32">
        <v>30.27426160337553</v>
      </c>
      <c r="Q31" s="29" t="str">
        <f t="shared" si="13"/>
        <v>YES</v>
      </c>
      <c r="R31" s="29" t="s">
        <v>1</v>
      </c>
      <c r="S31" s="31" t="s">
        <v>701</v>
      </c>
      <c r="T31" s="33">
        <v>5385</v>
      </c>
      <c r="U31" s="34">
        <v>3738.870828</v>
      </c>
      <c r="V31" s="35">
        <v>5039.5128126</v>
      </c>
      <c r="W31" s="36">
        <v>38219</v>
      </c>
      <c r="X31" s="37">
        <f t="shared" si="0"/>
        <v>1</v>
      </c>
      <c r="Y31" s="37">
        <f t="shared" si="1"/>
        <v>0</v>
      </c>
      <c r="Z31" s="37">
        <f t="shared" si="2"/>
        <v>0</v>
      </c>
      <c r="AA31" s="37">
        <f t="shared" si="3"/>
        <v>0</v>
      </c>
      <c r="AB31" s="37">
        <f t="shared" si="4"/>
        <v>1</v>
      </c>
      <c r="AC31" s="37">
        <f t="shared" si="5"/>
        <v>1</v>
      </c>
      <c r="AD31" s="37" t="str">
        <f t="shared" si="6"/>
        <v>CHECK</v>
      </c>
      <c r="AE31" s="37">
        <f t="shared" si="7"/>
        <v>0</v>
      </c>
      <c r="AF31" s="37" t="str">
        <f t="shared" si="8"/>
        <v>RLISP</v>
      </c>
      <c r="AG31" s="37">
        <f t="shared" si="9"/>
        <v>0</v>
      </c>
      <c r="AH31" s="28">
        <f t="shared" si="10"/>
        <v>0</v>
      </c>
      <c r="AI31" s="28">
        <f t="shared" si="11"/>
        <v>0</v>
      </c>
      <c r="AJ31" s="28">
        <f t="shared" si="12"/>
        <v>0</v>
      </c>
    </row>
    <row r="32" spans="1:36" s="28" customFormat="1" ht="12.75">
      <c r="A32" s="27">
        <v>510260</v>
      </c>
      <c r="B32" s="26">
        <v>1703000</v>
      </c>
      <c r="C32" s="26" t="s">
        <v>439</v>
      </c>
      <c r="D32" s="28" t="s">
        <v>438</v>
      </c>
      <c r="E32" s="28" t="s">
        <v>439</v>
      </c>
      <c r="F32" s="28">
        <v>72946</v>
      </c>
      <c r="G32" s="28">
        <v>4112</v>
      </c>
      <c r="H32" s="28">
        <v>5013692121</v>
      </c>
      <c r="I32" s="29">
        <v>8</v>
      </c>
      <c r="J32" s="29" t="s">
        <v>1</v>
      </c>
      <c r="K32" s="30" t="s">
        <v>700</v>
      </c>
      <c r="L32" s="42">
        <v>763.9</v>
      </c>
      <c r="M32" s="30" t="s">
        <v>702</v>
      </c>
      <c r="N32" s="31" t="s">
        <v>702</v>
      </c>
      <c r="O32" s="31"/>
      <c r="P32" s="32">
        <v>25.33482142857143</v>
      </c>
      <c r="Q32" s="29" t="str">
        <f t="shared" si="13"/>
        <v>YES</v>
      </c>
      <c r="R32" s="29" t="s">
        <v>1</v>
      </c>
      <c r="S32" s="31" t="s">
        <v>701</v>
      </c>
      <c r="T32" s="33">
        <v>6174</v>
      </c>
      <c r="U32" s="34">
        <v>3594.023532</v>
      </c>
      <c r="V32" s="35">
        <v>6245.2774494</v>
      </c>
      <c r="W32" s="36">
        <v>31187</v>
      </c>
      <c r="X32" s="37">
        <f t="shared" si="0"/>
        <v>1</v>
      </c>
      <c r="Y32" s="37">
        <f t="shared" si="1"/>
        <v>0</v>
      </c>
      <c r="Z32" s="37">
        <f t="shared" si="2"/>
        <v>0</v>
      </c>
      <c r="AA32" s="37">
        <f t="shared" si="3"/>
        <v>0</v>
      </c>
      <c r="AB32" s="37">
        <f t="shared" si="4"/>
        <v>1</v>
      </c>
      <c r="AC32" s="37">
        <f t="shared" si="5"/>
        <v>1</v>
      </c>
      <c r="AD32" s="37" t="str">
        <f t="shared" si="6"/>
        <v>CHECK</v>
      </c>
      <c r="AE32" s="37">
        <f t="shared" si="7"/>
        <v>0</v>
      </c>
      <c r="AF32" s="37" t="str">
        <f t="shared" si="8"/>
        <v>RLISP</v>
      </c>
      <c r="AG32" s="37">
        <f t="shared" si="9"/>
        <v>0</v>
      </c>
      <c r="AH32" s="28">
        <f t="shared" si="10"/>
        <v>0</v>
      </c>
      <c r="AI32" s="28">
        <f t="shared" si="11"/>
        <v>0</v>
      </c>
      <c r="AJ32" s="28">
        <f t="shared" si="12"/>
        <v>0</v>
      </c>
    </row>
    <row r="33" spans="1:36" s="28" customFormat="1" ht="12.75">
      <c r="A33" s="27">
        <v>507740</v>
      </c>
      <c r="B33" s="26">
        <v>1901000</v>
      </c>
      <c r="C33" s="26" t="s">
        <v>648</v>
      </c>
      <c r="D33" s="28" t="s">
        <v>333</v>
      </c>
      <c r="E33" s="28" t="s">
        <v>334</v>
      </c>
      <c r="F33" s="28">
        <v>72324</v>
      </c>
      <c r="G33" s="28">
        <v>180</v>
      </c>
      <c r="H33" s="28">
        <v>8705883338</v>
      </c>
      <c r="I33" s="29">
        <v>7</v>
      </c>
      <c r="J33" s="29" t="s">
        <v>1</v>
      </c>
      <c r="K33" s="30" t="s">
        <v>700</v>
      </c>
      <c r="L33" s="42">
        <v>742.21</v>
      </c>
      <c r="M33" s="30" t="s">
        <v>702</v>
      </c>
      <c r="N33" s="31" t="s">
        <v>702</v>
      </c>
      <c r="O33" s="31"/>
      <c r="P33" s="32">
        <v>20.042872454448016</v>
      </c>
      <c r="Q33" s="29" t="str">
        <f t="shared" si="13"/>
        <v>YES</v>
      </c>
      <c r="R33" s="29" t="s">
        <v>1</v>
      </c>
      <c r="S33" s="31" t="s">
        <v>701</v>
      </c>
      <c r="T33" s="33">
        <v>6283</v>
      </c>
      <c r="U33" s="34">
        <v>3489.914538</v>
      </c>
      <c r="V33" s="35">
        <v>6159.1652933</v>
      </c>
      <c r="W33" s="36">
        <v>26568</v>
      </c>
      <c r="X33" s="37">
        <f t="shared" si="0"/>
        <v>1</v>
      </c>
      <c r="Y33" s="37">
        <f t="shared" si="1"/>
        <v>0</v>
      </c>
      <c r="Z33" s="37">
        <f t="shared" si="2"/>
        <v>0</v>
      </c>
      <c r="AA33" s="37">
        <f t="shared" si="3"/>
        <v>0</v>
      </c>
      <c r="AB33" s="37">
        <f t="shared" si="4"/>
        <v>1</v>
      </c>
      <c r="AC33" s="37">
        <f t="shared" si="5"/>
        <v>1</v>
      </c>
      <c r="AD33" s="37" t="str">
        <f t="shared" si="6"/>
        <v>CHECK</v>
      </c>
      <c r="AE33" s="37">
        <f t="shared" si="7"/>
        <v>0</v>
      </c>
      <c r="AF33" s="37" t="str">
        <f t="shared" si="8"/>
        <v>RLISP</v>
      </c>
      <c r="AG33" s="37">
        <f t="shared" si="9"/>
        <v>0</v>
      </c>
      <c r="AH33" s="28">
        <f t="shared" si="10"/>
        <v>0</v>
      </c>
      <c r="AI33" s="28">
        <f t="shared" si="11"/>
        <v>0</v>
      </c>
      <c r="AJ33" s="28">
        <f t="shared" si="12"/>
        <v>0</v>
      </c>
    </row>
    <row r="34" spans="1:36" s="28" customFormat="1" ht="12.75">
      <c r="A34" s="27">
        <v>514430</v>
      </c>
      <c r="B34" s="26">
        <v>1905000</v>
      </c>
      <c r="C34" s="26" t="s">
        <v>686</v>
      </c>
      <c r="D34" s="28" t="s">
        <v>602</v>
      </c>
      <c r="E34" s="28" t="s">
        <v>603</v>
      </c>
      <c r="F34" s="28">
        <v>72396</v>
      </c>
      <c r="G34" s="28">
        <v>69</v>
      </c>
      <c r="H34" s="28">
        <v>8702385000</v>
      </c>
      <c r="I34" s="29">
        <v>6</v>
      </c>
      <c r="J34" s="29" t="s">
        <v>0</v>
      </c>
      <c r="K34" s="30"/>
      <c r="L34" s="42">
        <v>2739.51</v>
      </c>
      <c r="M34" s="30" t="s">
        <v>702</v>
      </c>
      <c r="N34" s="31" t="s">
        <v>702</v>
      </c>
      <c r="O34" s="31"/>
      <c r="P34" s="32">
        <v>25.479063165365506</v>
      </c>
      <c r="Q34" s="29" t="str">
        <f t="shared" si="13"/>
        <v>YES</v>
      </c>
      <c r="R34" s="29" t="s">
        <v>1</v>
      </c>
      <c r="S34" s="31" t="s">
        <v>701</v>
      </c>
      <c r="T34" s="33">
        <v>19644</v>
      </c>
      <c r="U34" s="34">
        <v>12701.297268</v>
      </c>
      <c r="V34" s="35">
        <v>17192.9141718</v>
      </c>
      <c r="W34" s="36">
        <v>100729</v>
      </c>
      <c r="X34" s="37">
        <f t="shared" si="0"/>
        <v>0</v>
      </c>
      <c r="Y34" s="37">
        <f t="shared" si="1"/>
        <v>0</v>
      </c>
      <c r="Z34" s="37">
        <f t="shared" si="2"/>
        <v>0</v>
      </c>
      <c r="AA34" s="37">
        <f t="shared" si="3"/>
        <v>0</v>
      </c>
      <c r="AB34" s="37">
        <f t="shared" si="4"/>
        <v>1</v>
      </c>
      <c r="AC34" s="37">
        <f t="shared" si="5"/>
        <v>1</v>
      </c>
      <c r="AD34" s="37" t="str">
        <f t="shared" si="6"/>
        <v>CHECK</v>
      </c>
      <c r="AE34" s="37">
        <f t="shared" si="7"/>
        <v>0</v>
      </c>
      <c r="AF34" s="37" t="str">
        <f t="shared" si="8"/>
        <v>RLISP</v>
      </c>
      <c r="AG34" s="37">
        <f t="shared" si="9"/>
        <v>0</v>
      </c>
      <c r="AH34" s="28">
        <f t="shared" si="10"/>
        <v>0</v>
      </c>
      <c r="AI34" s="28">
        <f t="shared" si="11"/>
        <v>0</v>
      </c>
      <c r="AJ34" s="28">
        <f t="shared" si="12"/>
        <v>0</v>
      </c>
    </row>
    <row r="35" spans="1:36" s="28" customFormat="1" ht="12.75">
      <c r="A35" s="27">
        <v>506210</v>
      </c>
      <c r="B35" s="26">
        <v>2002000</v>
      </c>
      <c r="C35" s="26" t="s">
        <v>267</v>
      </c>
      <c r="D35" s="28" t="s">
        <v>266</v>
      </c>
      <c r="E35" s="28" t="s">
        <v>267</v>
      </c>
      <c r="F35" s="28">
        <v>71742</v>
      </c>
      <c r="G35" s="28">
        <v>722</v>
      </c>
      <c r="H35" s="28">
        <v>8703523005</v>
      </c>
      <c r="I35" s="29">
        <v>6</v>
      </c>
      <c r="J35" s="29" t="s">
        <v>0</v>
      </c>
      <c r="K35" s="30"/>
      <c r="L35" s="42">
        <v>1175.94</v>
      </c>
      <c r="M35" s="30" t="s">
        <v>702</v>
      </c>
      <c r="N35" s="31" t="s">
        <v>702</v>
      </c>
      <c r="O35" s="31"/>
      <c r="P35" s="32">
        <v>26.505016722408026</v>
      </c>
      <c r="Q35" s="29" t="str">
        <f t="shared" si="13"/>
        <v>YES</v>
      </c>
      <c r="R35" s="29" t="s">
        <v>1</v>
      </c>
      <c r="S35" s="31" t="s">
        <v>701</v>
      </c>
      <c r="T35" s="33">
        <v>8788</v>
      </c>
      <c r="U35" s="34">
        <v>5771.25945</v>
      </c>
      <c r="V35" s="35">
        <v>7821.616738199999</v>
      </c>
      <c r="W35" s="36">
        <v>44729</v>
      </c>
      <c r="X35" s="37">
        <f t="shared" si="0"/>
        <v>0</v>
      </c>
      <c r="Y35" s="37">
        <f t="shared" si="1"/>
        <v>0</v>
      </c>
      <c r="Z35" s="37">
        <f t="shared" si="2"/>
        <v>0</v>
      </c>
      <c r="AA35" s="37">
        <f t="shared" si="3"/>
        <v>0</v>
      </c>
      <c r="AB35" s="37">
        <f t="shared" si="4"/>
        <v>1</v>
      </c>
      <c r="AC35" s="37">
        <f t="shared" si="5"/>
        <v>1</v>
      </c>
      <c r="AD35" s="37" t="str">
        <f t="shared" si="6"/>
        <v>CHECK</v>
      </c>
      <c r="AE35" s="37">
        <f t="shared" si="7"/>
        <v>0</v>
      </c>
      <c r="AF35" s="37" t="str">
        <f t="shared" si="8"/>
        <v>RLISP</v>
      </c>
      <c r="AG35" s="37">
        <f t="shared" si="9"/>
        <v>0</v>
      </c>
      <c r="AH35" s="28">
        <f t="shared" si="10"/>
        <v>0</v>
      </c>
      <c r="AI35" s="28">
        <f t="shared" si="11"/>
        <v>0</v>
      </c>
      <c r="AJ35" s="28">
        <f t="shared" si="12"/>
        <v>0</v>
      </c>
    </row>
    <row r="36" spans="1:36" s="28" customFormat="1" ht="12.75">
      <c r="A36" s="27">
        <v>505500</v>
      </c>
      <c r="B36" s="26">
        <v>2104000</v>
      </c>
      <c r="C36" s="26" t="s">
        <v>236</v>
      </c>
      <c r="D36" s="28" t="s">
        <v>235</v>
      </c>
      <c r="E36" s="28" t="s">
        <v>236</v>
      </c>
      <c r="F36" s="28">
        <v>71639</v>
      </c>
      <c r="G36" s="28" t="s">
        <v>54</v>
      </c>
      <c r="H36" s="28">
        <v>8703824571</v>
      </c>
      <c r="I36" s="29">
        <v>6</v>
      </c>
      <c r="J36" s="29" t="s">
        <v>0</v>
      </c>
      <c r="K36" s="30"/>
      <c r="L36" s="42">
        <v>1635.76</v>
      </c>
      <c r="M36" s="30" t="s">
        <v>702</v>
      </c>
      <c r="N36" s="31" t="s">
        <v>702</v>
      </c>
      <c r="O36" s="31"/>
      <c r="P36" s="32">
        <v>31.19358074222668</v>
      </c>
      <c r="Q36" s="29" t="str">
        <f t="shared" si="13"/>
        <v>YES</v>
      </c>
      <c r="R36" s="29" t="s">
        <v>1</v>
      </c>
      <c r="S36" s="31" t="s">
        <v>701</v>
      </c>
      <c r="T36" s="33">
        <v>14834</v>
      </c>
      <c r="U36" s="34">
        <v>7663.327254</v>
      </c>
      <c r="V36" s="35">
        <v>13333.3731445</v>
      </c>
      <c r="W36" s="36">
        <v>82184</v>
      </c>
      <c r="X36" s="37">
        <f t="shared" si="0"/>
        <v>0</v>
      </c>
      <c r="Y36" s="37">
        <f t="shared" si="1"/>
        <v>0</v>
      </c>
      <c r="Z36" s="37">
        <f t="shared" si="2"/>
        <v>0</v>
      </c>
      <c r="AA36" s="37">
        <f t="shared" si="3"/>
        <v>0</v>
      </c>
      <c r="AB36" s="37">
        <f t="shared" si="4"/>
        <v>1</v>
      </c>
      <c r="AC36" s="37">
        <f t="shared" si="5"/>
        <v>1</v>
      </c>
      <c r="AD36" s="37" t="str">
        <f t="shared" si="6"/>
        <v>CHECK</v>
      </c>
      <c r="AE36" s="37">
        <f t="shared" si="7"/>
        <v>0</v>
      </c>
      <c r="AF36" s="37" t="str">
        <f t="shared" si="8"/>
        <v>RLISP</v>
      </c>
      <c r="AG36" s="37">
        <f t="shared" si="9"/>
        <v>0</v>
      </c>
      <c r="AH36" s="28">
        <f t="shared" si="10"/>
        <v>0</v>
      </c>
      <c r="AI36" s="28">
        <f t="shared" si="11"/>
        <v>0</v>
      </c>
      <c r="AJ36" s="28">
        <f t="shared" si="12"/>
        <v>0</v>
      </c>
    </row>
    <row r="37" spans="1:36" s="28" customFormat="1" ht="12.75">
      <c r="A37" s="27">
        <v>509630</v>
      </c>
      <c r="B37" s="26">
        <v>2105000</v>
      </c>
      <c r="C37" s="26" t="s">
        <v>414</v>
      </c>
      <c r="D37" s="28" t="s">
        <v>413</v>
      </c>
      <c r="E37" s="28" t="s">
        <v>414</v>
      </c>
      <c r="F37" s="28">
        <v>71654</v>
      </c>
      <c r="G37" s="28">
        <v>767</v>
      </c>
      <c r="H37" s="28">
        <v>8702223670</v>
      </c>
      <c r="I37" s="29">
        <v>6</v>
      </c>
      <c r="J37" s="29" t="s">
        <v>0</v>
      </c>
      <c r="K37" s="30"/>
      <c r="L37" s="42">
        <v>1155.16</v>
      </c>
      <c r="M37" s="30" t="s">
        <v>702</v>
      </c>
      <c r="N37" s="31" t="s">
        <v>702</v>
      </c>
      <c r="O37" s="31"/>
      <c r="P37" s="32">
        <v>34.06766325727774</v>
      </c>
      <c r="Q37" s="29" t="str">
        <f t="shared" si="13"/>
        <v>YES</v>
      </c>
      <c r="R37" s="29" t="s">
        <v>1</v>
      </c>
      <c r="S37" s="31" t="s">
        <v>701</v>
      </c>
      <c r="T37" s="33">
        <v>9853</v>
      </c>
      <c r="U37" s="34">
        <v>5694.309324</v>
      </c>
      <c r="V37" s="35">
        <v>9895.1902158</v>
      </c>
      <c r="W37" s="36">
        <v>57742</v>
      </c>
      <c r="X37" s="37">
        <f t="shared" si="0"/>
        <v>0</v>
      </c>
      <c r="Y37" s="37">
        <f t="shared" si="1"/>
        <v>0</v>
      </c>
      <c r="Z37" s="37">
        <f t="shared" si="2"/>
        <v>0</v>
      </c>
      <c r="AA37" s="37">
        <f t="shared" si="3"/>
        <v>0</v>
      </c>
      <c r="AB37" s="37">
        <f t="shared" si="4"/>
        <v>1</v>
      </c>
      <c r="AC37" s="37">
        <f t="shared" si="5"/>
        <v>1</v>
      </c>
      <c r="AD37" s="37" t="str">
        <f t="shared" si="6"/>
        <v>CHECK</v>
      </c>
      <c r="AE37" s="37">
        <f t="shared" si="7"/>
        <v>0</v>
      </c>
      <c r="AF37" s="37" t="str">
        <f t="shared" si="8"/>
        <v>RLISP</v>
      </c>
      <c r="AG37" s="37">
        <f t="shared" si="9"/>
        <v>0</v>
      </c>
      <c r="AH37" s="28">
        <f t="shared" si="10"/>
        <v>0</v>
      </c>
      <c r="AI37" s="28">
        <f t="shared" si="11"/>
        <v>0</v>
      </c>
      <c r="AJ37" s="28">
        <f t="shared" si="12"/>
        <v>0</v>
      </c>
    </row>
    <row r="38" spans="1:36" s="28" customFormat="1" ht="12.75">
      <c r="A38" s="27">
        <v>509840</v>
      </c>
      <c r="B38" s="26">
        <v>2203000</v>
      </c>
      <c r="C38" s="26" t="s">
        <v>234</v>
      </c>
      <c r="D38" s="28" t="s">
        <v>424</v>
      </c>
      <c r="E38" s="28" t="s">
        <v>234</v>
      </c>
      <c r="F38" s="28">
        <v>71655</v>
      </c>
      <c r="G38" s="28">
        <v>5733</v>
      </c>
      <c r="H38" s="28">
        <v>8703674000</v>
      </c>
      <c r="I38" s="29">
        <v>6</v>
      </c>
      <c r="J38" s="29" t="s">
        <v>0</v>
      </c>
      <c r="K38" s="30"/>
      <c r="L38" s="42">
        <v>2070.42</v>
      </c>
      <c r="M38" s="30" t="s">
        <v>702</v>
      </c>
      <c r="N38" s="31" t="s">
        <v>702</v>
      </c>
      <c r="O38" s="31"/>
      <c r="P38" s="32">
        <v>27.77264325323475</v>
      </c>
      <c r="Q38" s="29" t="str">
        <f t="shared" si="13"/>
        <v>YES</v>
      </c>
      <c r="R38" s="29" t="s">
        <v>1</v>
      </c>
      <c r="S38" s="31" t="s">
        <v>701</v>
      </c>
      <c r="T38" s="33">
        <v>14535</v>
      </c>
      <c r="U38" s="34">
        <v>9424.127196</v>
      </c>
      <c r="V38" s="35">
        <v>12934.342811999999</v>
      </c>
      <c r="W38" s="36">
        <v>82689</v>
      </c>
      <c r="X38" s="37">
        <f t="shared" si="0"/>
        <v>0</v>
      </c>
      <c r="Y38" s="37">
        <f t="shared" si="1"/>
        <v>0</v>
      </c>
      <c r="Z38" s="37">
        <f t="shared" si="2"/>
        <v>0</v>
      </c>
      <c r="AA38" s="37">
        <f t="shared" si="3"/>
        <v>0</v>
      </c>
      <c r="AB38" s="37">
        <f t="shared" si="4"/>
        <v>1</v>
      </c>
      <c r="AC38" s="37">
        <f t="shared" si="5"/>
        <v>1</v>
      </c>
      <c r="AD38" s="37" t="str">
        <f t="shared" si="6"/>
        <v>CHECK</v>
      </c>
      <c r="AE38" s="37">
        <f t="shared" si="7"/>
        <v>0</v>
      </c>
      <c r="AF38" s="37" t="str">
        <f t="shared" si="8"/>
        <v>RLISP</v>
      </c>
      <c r="AG38" s="37">
        <f t="shared" si="9"/>
        <v>0</v>
      </c>
      <c r="AH38" s="28">
        <f t="shared" si="10"/>
        <v>0</v>
      </c>
      <c r="AI38" s="28">
        <f t="shared" si="11"/>
        <v>0</v>
      </c>
      <c r="AJ38" s="28">
        <f t="shared" si="12"/>
        <v>0</v>
      </c>
    </row>
    <row r="39" spans="1:36" s="28" customFormat="1" ht="12.75">
      <c r="A39" s="27">
        <v>509540</v>
      </c>
      <c r="B39" s="26">
        <v>2305000</v>
      </c>
      <c r="C39" s="26" t="s">
        <v>408</v>
      </c>
      <c r="D39" s="28" t="s">
        <v>407</v>
      </c>
      <c r="E39" s="28" t="s">
        <v>408</v>
      </c>
      <c r="F39" s="28">
        <v>72106</v>
      </c>
      <c r="G39" s="28">
        <v>127</v>
      </c>
      <c r="H39" s="28">
        <v>5014700506</v>
      </c>
      <c r="I39" s="29">
        <v>8</v>
      </c>
      <c r="J39" s="29" t="s">
        <v>1</v>
      </c>
      <c r="K39" s="30" t="s">
        <v>700</v>
      </c>
      <c r="L39" s="42">
        <v>876.52</v>
      </c>
      <c r="M39" s="30" t="s">
        <v>702</v>
      </c>
      <c r="N39" s="31" t="s">
        <v>702</v>
      </c>
      <c r="O39" s="31"/>
      <c r="P39" s="32">
        <v>22.92358803986711</v>
      </c>
      <c r="Q39" s="29" t="str">
        <f t="shared" si="13"/>
        <v>YES</v>
      </c>
      <c r="R39" s="29" t="s">
        <v>1</v>
      </c>
      <c r="S39" s="31" t="s">
        <v>701</v>
      </c>
      <c r="T39" s="33">
        <v>5758</v>
      </c>
      <c r="U39" s="34">
        <v>4064.777244</v>
      </c>
      <c r="V39" s="35">
        <v>5478.7923798</v>
      </c>
      <c r="W39" s="36">
        <v>29622</v>
      </c>
      <c r="X39" s="37">
        <f t="shared" si="0"/>
        <v>1</v>
      </c>
      <c r="Y39" s="37">
        <f t="shared" si="1"/>
        <v>0</v>
      </c>
      <c r="Z39" s="37">
        <f t="shared" si="2"/>
        <v>0</v>
      </c>
      <c r="AA39" s="37">
        <f t="shared" si="3"/>
        <v>0</v>
      </c>
      <c r="AB39" s="37">
        <f t="shared" si="4"/>
        <v>1</v>
      </c>
      <c r="AC39" s="37">
        <f t="shared" si="5"/>
        <v>1</v>
      </c>
      <c r="AD39" s="37" t="str">
        <f t="shared" si="6"/>
        <v>CHECK</v>
      </c>
      <c r="AE39" s="37">
        <f t="shared" si="7"/>
        <v>0</v>
      </c>
      <c r="AF39" s="37" t="str">
        <f t="shared" si="8"/>
        <v>RLISP</v>
      </c>
      <c r="AG39" s="37">
        <f t="shared" si="9"/>
        <v>0</v>
      </c>
      <c r="AH39" s="28">
        <f t="shared" si="10"/>
        <v>0</v>
      </c>
      <c r="AI39" s="28">
        <f t="shared" si="11"/>
        <v>0</v>
      </c>
      <c r="AJ39" s="28">
        <f t="shared" si="12"/>
        <v>0</v>
      </c>
    </row>
    <row r="40" spans="1:36" s="28" customFormat="1" ht="12.75">
      <c r="A40" s="27">
        <v>511010</v>
      </c>
      <c r="B40" s="26">
        <v>2404000</v>
      </c>
      <c r="C40" s="26" t="s">
        <v>471</v>
      </c>
      <c r="D40" s="28" t="s">
        <v>470</v>
      </c>
      <c r="E40" s="28" t="s">
        <v>471</v>
      </c>
      <c r="F40" s="28">
        <v>72949</v>
      </c>
      <c r="G40" s="28">
        <v>135</v>
      </c>
      <c r="H40" s="28">
        <v>5016674118</v>
      </c>
      <c r="I40" s="29">
        <v>6</v>
      </c>
      <c r="J40" s="29" t="s">
        <v>0</v>
      </c>
      <c r="K40" s="30"/>
      <c r="L40" s="42">
        <v>1582.79</v>
      </c>
      <c r="M40" s="30" t="s">
        <v>702</v>
      </c>
      <c r="N40" s="31" t="s">
        <v>702</v>
      </c>
      <c r="O40" s="31"/>
      <c r="P40" s="32">
        <v>26.462072958888243</v>
      </c>
      <c r="Q40" s="29" t="str">
        <f t="shared" si="13"/>
        <v>YES</v>
      </c>
      <c r="R40" s="29" t="s">
        <v>1</v>
      </c>
      <c r="S40" s="31" t="s">
        <v>701</v>
      </c>
      <c r="T40" s="33">
        <v>10959</v>
      </c>
      <c r="U40" s="34">
        <v>7631.641908</v>
      </c>
      <c r="V40" s="35">
        <v>10286.4631986</v>
      </c>
      <c r="W40" s="36">
        <v>63380</v>
      </c>
      <c r="X40" s="37">
        <f t="shared" si="0"/>
        <v>0</v>
      </c>
      <c r="Y40" s="37">
        <f t="shared" si="1"/>
        <v>0</v>
      </c>
      <c r="Z40" s="37">
        <f t="shared" si="2"/>
        <v>0</v>
      </c>
      <c r="AA40" s="37">
        <f t="shared" si="3"/>
        <v>0</v>
      </c>
      <c r="AB40" s="37">
        <f t="shared" si="4"/>
        <v>1</v>
      </c>
      <c r="AC40" s="37">
        <f t="shared" si="5"/>
        <v>1</v>
      </c>
      <c r="AD40" s="37" t="str">
        <f t="shared" si="6"/>
        <v>CHECK</v>
      </c>
      <c r="AE40" s="37">
        <f t="shared" si="7"/>
        <v>0</v>
      </c>
      <c r="AF40" s="37" t="str">
        <f t="shared" si="8"/>
        <v>RLISP</v>
      </c>
      <c r="AG40" s="37">
        <f t="shared" si="9"/>
        <v>0</v>
      </c>
      <c r="AH40" s="28">
        <f t="shared" si="10"/>
        <v>0</v>
      </c>
      <c r="AI40" s="28">
        <f t="shared" si="11"/>
        <v>0</v>
      </c>
      <c r="AJ40" s="28">
        <f t="shared" si="12"/>
        <v>0</v>
      </c>
    </row>
    <row r="41" spans="1:36" s="28" customFormat="1" ht="12.75">
      <c r="A41" s="27">
        <v>511520</v>
      </c>
      <c r="B41" s="26">
        <v>2405000</v>
      </c>
      <c r="C41" s="26" t="s">
        <v>666</v>
      </c>
      <c r="D41" s="28" t="s">
        <v>487</v>
      </c>
      <c r="E41" s="28" t="s">
        <v>471</v>
      </c>
      <c r="F41" s="28">
        <v>72949</v>
      </c>
      <c r="G41" s="28">
        <v>9556</v>
      </c>
      <c r="H41" s="28">
        <v>5019978469</v>
      </c>
      <c r="I41" s="29">
        <v>6</v>
      </c>
      <c r="J41" s="29" t="s">
        <v>0</v>
      </c>
      <c r="K41" s="30"/>
      <c r="L41" s="42">
        <v>220.28</v>
      </c>
      <c r="M41" s="30" t="s">
        <v>700</v>
      </c>
      <c r="N41" s="31" t="s">
        <v>702</v>
      </c>
      <c r="O41" s="31"/>
      <c r="P41" s="32">
        <v>26.198083067092654</v>
      </c>
      <c r="Q41" s="29" t="str">
        <f t="shared" si="13"/>
        <v>YES</v>
      </c>
      <c r="R41" s="29" t="s">
        <v>1</v>
      </c>
      <c r="S41" s="31" t="s">
        <v>701</v>
      </c>
      <c r="T41" s="33">
        <v>1785</v>
      </c>
      <c r="U41" s="34">
        <v>1095.407676</v>
      </c>
      <c r="V41" s="35">
        <v>1903.4674342</v>
      </c>
      <c r="W41" s="36">
        <v>10961</v>
      </c>
      <c r="X41" s="37">
        <f t="shared" si="0"/>
        <v>0</v>
      </c>
      <c r="Y41" s="37">
        <f t="shared" si="1"/>
        <v>1</v>
      </c>
      <c r="Z41" s="37">
        <f t="shared" si="2"/>
        <v>0</v>
      </c>
      <c r="AA41" s="37">
        <f t="shared" si="3"/>
        <v>0</v>
      </c>
      <c r="AB41" s="37">
        <f t="shared" si="4"/>
        <v>1</v>
      </c>
      <c r="AC41" s="37">
        <f t="shared" si="5"/>
        <v>1</v>
      </c>
      <c r="AD41" s="37" t="str">
        <f t="shared" si="6"/>
        <v>CHECK</v>
      </c>
      <c r="AE41" s="37">
        <f t="shared" si="7"/>
        <v>0</v>
      </c>
      <c r="AF41" s="37" t="str">
        <f t="shared" si="8"/>
        <v>RLISP</v>
      </c>
      <c r="AG41" s="37">
        <f t="shared" si="9"/>
        <v>0</v>
      </c>
      <c r="AH41" s="28">
        <f t="shared" si="10"/>
        <v>0</v>
      </c>
      <c r="AI41" s="28">
        <f t="shared" si="11"/>
        <v>0</v>
      </c>
      <c r="AJ41" s="28">
        <f t="shared" si="12"/>
        <v>0</v>
      </c>
    </row>
    <row r="42" spans="1:36" s="28" customFormat="1" ht="12.75">
      <c r="A42" s="27">
        <v>512090</v>
      </c>
      <c r="B42" s="26">
        <v>2502000</v>
      </c>
      <c r="C42" s="26" t="s">
        <v>513</v>
      </c>
      <c r="D42" s="28" t="s">
        <v>512</v>
      </c>
      <c r="E42" s="28" t="s">
        <v>513</v>
      </c>
      <c r="F42" s="28">
        <v>72576</v>
      </c>
      <c r="G42" s="28">
        <v>9769</v>
      </c>
      <c r="H42" s="28">
        <v>8708952516</v>
      </c>
      <c r="I42" s="29">
        <v>7</v>
      </c>
      <c r="J42" s="29" t="s">
        <v>1</v>
      </c>
      <c r="K42" s="30" t="s">
        <v>700</v>
      </c>
      <c r="L42" s="42">
        <v>712.26</v>
      </c>
      <c r="M42" s="30" t="s">
        <v>702</v>
      </c>
      <c r="N42" s="31" t="s">
        <v>702</v>
      </c>
      <c r="O42" s="31"/>
      <c r="P42" s="32">
        <v>35.26170798898072</v>
      </c>
      <c r="Q42" s="29" t="str">
        <f t="shared" si="13"/>
        <v>YES</v>
      </c>
      <c r="R42" s="29" t="s">
        <v>1</v>
      </c>
      <c r="S42" s="31" t="s">
        <v>701</v>
      </c>
      <c r="T42" s="33">
        <v>5183</v>
      </c>
      <c r="U42" s="34">
        <v>3259.06416</v>
      </c>
      <c r="V42" s="35">
        <v>4392.795672</v>
      </c>
      <c r="W42" s="36">
        <v>33977</v>
      </c>
      <c r="X42" s="37">
        <f t="shared" si="0"/>
        <v>1</v>
      </c>
      <c r="Y42" s="37">
        <f t="shared" si="1"/>
        <v>0</v>
      </c>
      <c r="Z42" s="37">
        <f t="shared" si="2"/>
        <v>0</v>
      </c>
      <c r="AA42" s="37">
        <f t="shared" si="3"/>
        <v>0</v>
      </c>
      <c r="AB42" s="37">
        <f t="shared" si="4"/>
        <v>1</v>
      </c>
      <c r="AC42" s="37">
        <f t="shared" si="5"/>
        <v>1</v>
      </c>
      <c r="AD42" s="37" t="str">
        <f t="shared" si="6"/>
        <v>CHECK</v>
      </c>
      <c r="AE42" s="37">
        <f t="shared" si="7"/>
        <v>0</v>
      </c>
      <c r="AF42" s="37" t="str">
        <f t="shared" si="8"/>
        <v>RLISP</v>
      </c>
      <c r="AG42" s="37">
        <f t="shared" si="9"/>
        <v>0</v>
      </c>
      <c r="AH42" s="28">
        <f t="shared" si="10"/>
        <v>0</v>
      </c>
      <c r="AI42" s="28">
        <f t="shared" si="11"/>
        <v>0</v>
      </c>
      <c r="AJ42" s="28">
        <f t="shared" si="12"/>
        <v>0</v>
      </c>
    </row>
    <row r="43" spans="1:36" s="28" customFormat="1" ht="12.75">
      <c r="A43" s="27">
        <v>510170</v>
      </c>
      <c r="B43" s="26">
        <v>2607000</v>
      </c>
      <c r="C43" s="26" t="s">
        <v>435</v>
      </c>
      <c r="D43" s="28" t="s">
        <v>434</v>
      </c>
      <c r="E43" s="28" t="s">
        <v>435</v>
      </c>
      <c r="F43" s="28">
        <v>71956</v>
      </c>
      <c r="G43" s="28">
        <v>1</v>
      </c>
      <c r="H43" s="28">
        <v>5017671540</v>
      </c>
      <c r="I43" s="29">
        <v>7</v>
      </c>
      <c r="J43" s="29" t="s">
        <v>1</v>
      </c>
      <c r="K43" s="30" t="s">
        <v>700</v>
      </c>
      <c r="L43" s="42">
        <v>655.1</v>
      </c>
      <c r="M43" s="30" t="s">
        <v>702</v>
      </c>
      <c r="N43" s="31" t="s">
        <v>702</v>
      </c>
      <c r="O43" s="31"/>
      <c r="P43" s="32">
        <v>24.005681818181817</v>
      </c>
      <c r="Q43" s="29" t="str">
        <f t="shared" si="13"/>
        <v>YES</v>
      </c>
      <c r="R43" s="29" t="s">
        <v>1</v>
      </c>
      <c r="S43" s="31" t="s">
        <v>701</v>
      </c>
      <c r="T43" s="33">
        <v>4760</v>
      </c>
      <c r="U43" s="34">
        <v>3100.63743</v>
      </c>
      <c r="V43" s="35">
        <v>4179.2569935</v>
      </c>
      <c r="W43" s="36">
        <v>23857</v>
      </c>
      <c r="X43" s="37">
        <f t="shared" si="0"/>
        <v>1</v>
      </c>
      <c r="Y43" s="37">
        <f t="shared" si="1"/>
        <v>0</v>
      </c>
      <c r="Z43" s="37">
        <f t="shared" si="2"/>
        <v>0</v>
      </c>
      <c r="AA43" s="37">
        <f t="shared" si="3"/>
        <v>0</v>
      </c>
      <c r="AB43" s="37">
        <f t="shared" si="4"/>
        <v>1</v>
      </c>
      <c r="AC43" s="37">
        <f t="shared" si="5"/>
        <v>1</v>
      </c>
      <c r="AD43" s="37" t="str">
        <f t="shared" si="6"/>
        <v>CHECK</v>
      </c>
      <c r="AE43" s="37">
        <f t="shared" si="7"/>
        <v>0</v>
      </c>
      <c r="AF43" s="37" t="str">
        <f t="shared" si="8"/>
        <v>RLISP</v>
      </c>
      <c r="AG43" s="37">
        <f t="shared" si="9"/>
        <v>0</v>
      </c>
      <c r="AH43" s="28">
        <f t="shared" si="10"/>
        <v>0</v>
      </c>
      <c r="AI43" s="28">
        <f t="shared" si="11"/>
        <v>0</v>
      </c>
      <c r="AJ43" s="28">
        <f t="shared" si="12"/>
        <v>0</v>
      </c>
    </row>
    <row r="44" spans="1:36" s="28" customFormat="1" ht="12.75">
      <c r="A44" s="27">
        <v>513080</v>
      </c>
      <c r="B44" s="26">
        <v>2807000</v>
      </c>
      <c r="C44" s="26" t="s">
        <v>676</v>
      </c>
      <c r="D44" s="28" t="s">
        <v>558</v>
      </c>
      <c r="E44" s="28" t="s">
        <v>42</v>
      </c>
      <c r="F44" s="28">
        <v>72450</v>
      </c>
      <c r="G44" s="28">
        <v>3368</v>
      </c>
      <c r="H44" s="28">
        <v>8702362762</v>
      </c>
      <c r="I44" s="29">
        <v>6</v>
      </c>
      <c r="J44" s="29" t="s">
        <v>0</v>
      </c>
      <c r="K44" s="30"/>
      <c r="L44" s="42">
        <v>2643.4</v>
      </c>
      <c r="M44" s="30" t="s">
        <v>702</v>
      </c>
      <c r="N44" s="31" t="s">
        <v>702</v>
      </c>
      <c r="O44" s="31"/>
      <c r="P44" s="32">
        <v>21.550387596899228</v>
      </c>
      <c r="Q44" s="29" t="str">
        <f t="shared" si="13"/>
        <v>YES</v>
      </c>
      <c r="R44" s="29" t="s">
        <v>1</v>
      </c>
      <c r="S44" s="31" t="s">
        <v>701</v>
      </c>
      <c r="T44" s="33">
        <v>18795</v>
      </c>
      <c r="U44" s="34">
        <v>13629.225258</v>
      </c>
      <c r="V44" s="35">
        <v>18590.067239699998</v>
      </c>
      <c r="W44" s="36">
        <v>83886</v>
      </c>
      <c r="X44" s="37">
        <f t="shared" si="0"/>
        <v>0</v>
      </c>
      <c r="Y44" s="37">
        <f t="shared" si="1"/>
        <v>0</v>
      </c>
      <c r="Z44" s="37">
        <f t="shared" si="2"/>
        <v>0</v>
      </c>
      <c r="AA44" s="37">
        <f t="shared" si="3"/>
        <v>0</v>
      </c>
      <c r="AB44" s="37">
        <f t="shared" si="4"/>
        <v>1</v>
      </c>
      <c r="AC44" s="37">
        <f t="shared" si="5"/>
        <v>1</v>
      </c>
      <c r="AD44" s="37" t="str">
        <f t="shared" si="6"/>
        <v>CHECK</v>
      </c>
      <c r="AE44" s="37">
        <f t="shared" si="7"/>
        <v>0</v>
      </c>
      <c r="AF44" s="37" t="str">
        <f t="shared" si="8"/>
        <v>RLISP</v>
      </c>
      <c r="AG44" s="37">
        <f t="shared" si="9"/>
        <v>0</v>
      </c>
      <c r="AH44" s="28">
        <f t="shared" si="10"/>
        <v>0</v>
      </c>
      <c r="AI44" s="28">
        <f t="shared" si="11"/>
        <v>0</v>
      </c>
      <c r="AJ44" s="28">
        <f t="shared" si="12"/>
        <v>0</v>
      </c>
    </row>
    <row r="45" spans="1:36" s="28" customFormat="1" ht="12.75">
      <c r="A45" s="27">
        <v>507840</v>
      </c>
      <c r="B45" s="26">
        <v>2903000</v>
      </c>
      <c r="C45" s="26" t="s">
        <v>340</v>
      </c>
      <c r="D45" s="28" t="s">
        <v>339</v>
      </c>
      <c r="E45" s="28" t="s">
        <v>340</v>
      </c>
      <c r="F45" s="28">
        <v>71801</v>
      </c>
      <c r="G45" s="28">
        <v>4402</v>
      </c>
      <c r="H45" s="28">
        <v>8707772251</v>
      </c>
      <c r="I45" s="29">
        <v>6</v>
      </c>
      <c r="J45" s="29" t="s">
        <v>0</v>
      </c>
      <c r="K45" s="30"/>
      <c r="L45" s="42">
        <v>2656.81</v>
      </c>
      <c r="M45" s="30" t="s">
        <v>702</v>
      </c>
      <c r="N45" s="31" t="s">
        <v>702</v>
      </c>
      <c r="O45" s="31"/>
      <c r="P45" s="32">
        <v>28.535273647579878</v>
      </c>
      <c r="Q45" s="29" t="str">
        <f t="shared" si="13"/>
        <v>YES</v>
      </c>
      <c r="R45" s="29" t="s">
        <v>1</v>
      </c>
      <c r="S45" s="31" t="s">
        <v>701</v>
      </c>
      <c r="T45" s="33">
        <v>21876</v>
      </c>
      <c r="U45" s="34">
        <v>12932.147646</v>
      </c>
      <c r="V45" s="35">
        <v>22025.09428</v>
      </c>
      <c r="W45" s="36">
        <v>121506</v>
      </c>
      <c r="X45" s="37">
        <f t="shared" si="0"/>
        <v>0</v>
      </c>
      <c r="Y45" s="37">
        <f t="shared" si="1"/>
        <v>0</v>
      </c>
      <c r="Z45" s="37">
        <f t="shared" si="2"/>
        <v>0</v>
      </c>
      <c r="AA45" s="37">
        <f t="shared" si="3"/>
        <v>0</v>
      </c>
      <c r="AB45" s="37">
        <f t="shared" si="4"/>
        <v>1</v>
      </c>
      <c r="AC45" s="37">
        <f t="shared" si="5"/>
        <v>1</v>
      </c>
      <c r="AD45" s="37" t="str">
        <f t="shared" si="6"/>
        <v>CHECK</v>
      </c>
      <c r="AE45" s="37">
        <f t="shared" si="7"/>
        <v>0</v>
      </c>
      <c r="AF45" s="37" t="str">
        <f t="shared" si="8"/>
        <v>RLISP</v>
      </c>
      <c r="AG45" s="37">
        <f t="shared" si="9"/>
        <v>0</v>
      </c>
      <c r="AH45" s="28">
        <f t="shared" si="10"/>
        <v>0</v>
      </c>
      <c r="AI45" s="28">
        <f t="shared" si="11"/>
        <v>0</v>
      </c>
      <c r="AJ45" s="28">
        <f t="shared" si="12"/>
        <v>0</v>
      </c>
    </row>
    <row r="46" spans="1:36" s="28" customFormat="1" ht="12.75">
      <c r="A46" s="27">
        <v>506630</v>
      </c>
      <c r="B46" s="26">
        <v>3002000</v>
      </c>
      <c r="C46" s="26" t="s">
        <v>641</v>
      </c>
      <c r="D46" s="28" t="s">
        <v>284</v>
      </c>
      <c r="E46" s="28" t="s">
        <v>285</v>
      </c>
      <c r="F46" s="28">
        <v>72104</v>
      </c>
      <c r="G46" s="28">
        <v>9535</v>
      </c>
      <c r="H46" s="28">
        <v>5013323694</v>
      </c>
      <c r="I46" s="29">
        <v>6</v>
      </c>
      <c r="J46" s="29" t="s">
        <v>0</v>
      </c>
      <c r="K46" s="30"/>
      <c r="L46" s="42">
        <v>995.54</v>
      </c>
      <c r="M46" s="30" t="s">
        <v>702</v>
      </c>
      <c r="N46" s="31" t="s">
        <v>702</v>
      </c>
      <c r="O46" s="31"/>
      <c r="P46" s="32">
        <v>20.588235294117645</v>
      </c>
      <c r="Q46" s="29" t="str">
        <f t="shared" si="13"/>
        <v>YES</v>
      </c>
      <c r="R46" s="29" t="s">
        <v>1</v>
      </c>
      <c r="S46" s="31" t="s">
        <v>701</v>
      </c>
      <c r="T46" s="33">
        <v>6299</v>
      </c>
      <c r="U46" s="34">
        <v>4639.63995</v>
      </c>
      <c r="V46" s="35">
        <v>6278.0371479</v>
      </c>
      <c r="W46" s="36">
        <v>28470</v>
      </c>
      <c r="X46" s="37">
        <f t="shared" si="0"/>
        <v>0</v>
      </c>
      <c r="Y46" s="37">
        <f t="shared" si="1"/>
        <v>0</v>
      </c>
      <c r="Z46" s="37">
        <f t="shared" si="2"/>
        <v>0</v>
      </c>
      <c r="AA46" s="37">
        <f t="shared" si="3"/>
        <v>0</v>
      </c>
      <c r="AB46" s="37">
        <f t="shared" si="4"/>
        <v>1</v>
      </c>
      <c r="AC46" s="37">
        <f t="shared" si="5"/>
        <v>1</v>
      </c>
      <c r="AD46" s="37" t="str">
        <f t="shared" si="6"/>
        <v>CHECK</v>
      </c>
      <c r="AE46" s="37">
        <f t="shared" si="7"/>
        <v>0</v>
      </c>
      <c r="AF46" s="37" t="str">
        <f t="shared" si="8"/>
        <v>RLISP</v>
      </c>
      <c r="AG46" s="37">
        <f t="shared" si="9"/>
        <v>0</v>
      </c>
      <c r="AH46" s="28">
        <f t="shared" si="10"/>
        <v>0</v>
      </c>
      <c r="AI46" s="28">
        <f t="shared" si="11"/>
        <v>0</v>
      </c>
      <c r="AJ46" s="28">
        <f t="shared" si="12"/>
        <v>0</v>
      </c>
    </row>
    <row r="47" spans="1:36" s="28" customFormat="1" ht="12.75">
      <c r="A47" s="27">
        <v>509240</v>
      </c>
      <c r="B47" s="26">
        <v>3004000</v>
      </c>
      <c r="C47" s="26" t="s">
        <v>655</v>
      </c>
      <c r="D47" s="28" t="s">
        <v>390</v>
      </c>
      <c r="E47" s="28" t="s">
        <v>285</v>
      </c>
      <c r="F47" s="28">
        <v>72104</v>
      </c>
      <c r="G47" s="28">
        <v>5231</v>
      </c>
      <c r="H47" s="28">
        <v>5013327500</v>
      </c>
      <c r="I47" s="29">
        <v>6</v>
      </c>
      <c r="J47" s="29" t="s">
        <v>0</v>
      </c>
      <c r="K47" s="30"/>
      <c r="L47" s="42">
        <v>2123.04</v>
      </c>
      <c r="M47" s="30" t="s">
        <v>702</v>
      </c>
      <c r="N47" s="31" t="s">
        <v>702</v>
      </c>
      <c r="O47" s="31"/>
      <c r="P47" s="32">
        <v>23.081861958266455</v>
      </c>
      <c r="Q47" s="29" t="str">
        <f t="shared" si="13"/>
        <v>YES</v>
      </c>
      <c r="R47" s="29" t="s">
        <v>1</v>
      </c>
      <c r="S47" s="31" t="s">
        <v>701</v>
      </c>
      <c r="T47" s="33">
        <v>16306</v>
      </c>
      <c r="U47" s="34">
        <v>9605.186316</v>
      </c>
      <c r="V47" s="35">
        <v>17431.0489016</v>
      </c>
      <c r="W47" s="36">
        <v>96746</v>
      </c>
      <c r="X47" s="37">
        <f t="shared" si="0"/>
        <v>0</v>
      </c>
      <c r="Y47" s="37">
        <f t="shared" si="1"/>
        <v>0</v>
      </c>
      <c r="Z47" s="37">
        <f t="shared" si="2"/>
        <v>0</v>
      </c>
      <c r="AA47" s="37">
        <f t="shared" si="3"/>
        <v>0</v>
      </c>
      <c r="AB47" s="37">
        <f t="shared" si="4"/>
        <v>1</v>
      </c>
      <c r="AC47" s="37">
        <f t="shared" si="5"/>
        <v>1</v>
      </c>
      <c r="AD47" s="37" t="str">
        <f t="shared" si="6"/>
        <v>CHECK</v>
      </c>
      <c r="AE47" s="37">
        <f t="shared" si="7"/>
        <v>0</v>
      </c>
      <c r="AF47" s="37" t="str">
        <f t="shared" si="8"/>
        <v>RLISP</v>
      </c>
      <c r="AG47" s="37">
        <f t="shared" si="9"/>
        <v>0</v>
      </c>
      <c r="AH47" s="28">
        <f t="shared" si="10"/>
        <v>0</v>
      </c>
      <c r="AI47" s="28">
        <f t="shared" si="11"/>
        <v>0</v>
      </c>
      <c r="AJ47" s="28">
        <f t="shared" si="12"/>
        <v>0</v>
      </c>
    </row>
    <row r="48" spans="1:36" s="28" customFormat="1" ht="12.75">
      <c r="A48" s="27">
        <v>510380</v>
      </c>
      <c r="B48" s="26">
        <v>3105000</v>
      </c>
      <c r="C48" s="26" t="s">
        <v>445</v>
      </c>
      <c r="D48" s="28" t="s">
        <v>444</v>
      </c>
      <c r="E48" s="28" t="s">
        <v>445</v>
      </c>
      <c r="F48" s="28">
        <v>71852</v>
      </c>
      <c r="G48" s="28">
        <v>3911</v>
      </c>
      <c r="H48" s="28">
        <v>8708453425</v>
      </c>
      <c r="I48" s="29">
        <v>6</v>
      </c>
      <c r="J48" s="29" t="s">
        <v>0</v>
      </c>
      <c r="K48" s="30"/>
      <c r="L48" s="42">
        <v>1748.64</v>
      </c>
      <c r="M48" s="30" t="s">
        <v>702</v>
      </c>
      <c r="N48" s="31" t="s">
        <v>702</v>
      </c>
      <c r="O48" s="31"/>
      <c r="P48" s="32">
        <v>28.840820854132005</v>
      </c>
      <c r="Q48" s="29" t="str">
        <f t="shared" si="13"/>
        <v>YES</v>
      </c>
      <c r="R48" s="29" t="s">
        <v>1</v>
      </c>
      <c r="S48" s="31" t="s">
        <v>701</v>
      </c>
      <c r="T48" s="33">
        <v>13170</v>
      </c>
      <c r="U48" s="34">
        <v>8487.14625</v>
      </c>
      <c r="V48" s="35">
        <v>11439.5720625</v>
      </c>
      <c r="W48" s="36">
        <v>71822</v>
      </c>
      <c r="X48" s="37">
        <f t="shared" si="0"/>
        <v>0</v>
      </c>
      <c r="Y48" s="37">
        <f t="shared" si="1"/>
        <v>0</v>
      </c>
      <c r="Z48" s="37">
        <f t="shared" si="2"/>
        <v>0</v>
      </c>
      <c r="AA48" s="37">
        <f t="shared" si="3"/>
        <v>0</v>
      </c>
      <c r="AB48" s="37">
        <f t="shared" si="4"/>
        <v>1</v>
      </c>
      <c r="AC48" s="37">
        <f t="shared" si="5"/>
        <v>1</v>
      </c>
      <c r="AD48" s="37" t="str">
        <f t="shared" si="6"/>
        <v>CHECK</v>
      </c>
      <c r="AE48" s="37">
        <f t="shared" si="7"/>
        <v>0</v>
      </c>
      <c r="AF48" s="37" t="str">
        <f t="shared" si="8"/>
        <v>RLISP</v>
      </c>
      <c r="AG48" s="37">
        <f t="shared" si="9"/>
        <v>0</v>
      </c>
      <c r="AH48" s="28">
        <f t="shared" si="10"/>
        <v>0</v>
      </c>
      <c r="AI48" s="28">
        <f t="shared" si="11"/>
        <v>0</v>
      </c>
      <c r="AJ48" s="28">
        <f t="shared" si="12"/>
        <v>0</v>
      </c>
    </row>
    <row r="49" spans="1:36" s="28" customFormat="1" ht="12.75">
      <c r="A49" s="27">
        <v>500023</v>
      </c>
      <c r="B49" s="26">
        <v>3403000</v>
      </c>
      <c r="C49" s="26" t="s">
        <v>50</v>
      </c>
      <c r="D49" s="28" t="s">
        <v>49</v>
      </c>
      <c r="E49" s="28" t="s">
        <v>50</v>
      </c>
      <c r="F49" s="28">
        <v>72112</v>
      </c>
      <c r="G49" s="28">
        <v>3949</v>
      </c>
      <c r="H49" s="28">
        <v>8705231311</v>
      </c>
      <c r="I49" s="29">
        <v>6</v>
      </c>
      <c r="J49" s="29" t="s">
        <v>0</v>
      </c>
      <c r="K49" s="30"/>
      <c r="L49" s="42">
        <v>1607.23</v>
      </c>
      <c r="M49" s="30" t="s">
        <v>702</v>
      </c>
      <c r="N49" s="31" t="s">
        <v>702</v>
      </c>
      <c r="O49" s="31"/>
      <c r="P49" s="32">
        <v>37.4230222643297</v>
      </c>
      <c r="Q49" s="29" t="str">
        <f t="shared" si="13"/>
        <v>YES</v>
      </c>
      <c r="R49" s="29" t="s">
        <v>1</v>
      </c>
      <c r="S49" s="31" t="s">
        <v>701</v>
      </c>
      <c r="T49" s="33">
        <v>13337</v>
      </c>
      <c r="U49" s="34">
        <v>7993.760148</v>
      </c>
      <c r="V49" s="35">
        <v>13655.5184536</v>
      </c>
      <c r="W49" s="36">
        <v>101545</v>
      </c>
      <c r="X49" s="37">
        <f t="shared" si="0"/>
        <v>0</v>
      </c>
      <c r="Y49" s="37">
        <f t="shared" si="1"/>
        <v>0</v>
      </c>
      <c r="Z49" s="37">
        <f t="shared" si="2"/>
        <v>0</v>
      </c>
      <c r="AA49" s="37">
        <f t="shared" si="3"/>
        <v>0</v>
      </c>
      <c r="AB49" s="37">
        <f t="shared" si="4"/>
        <v>1</v>
      </c>
      <c r="AC49" s="37">
        <f t="shared" si="5"/>
        <v>1</v>
      </c>
      <c r="AD49" s="37" t="str">
        <f t="shared" si="6"/>
        <v>CHECK</v>
      </c>
      <c r="AE49" s="37">
        <f t="shared" si="7"/>
        <v>0</v>
      </c>
      <c r="AF49" s="37" t="str">
        <f t="shared" si="8"/>
        <v>RLISP</v>
      </c>
      <c r="AG49" s="37">
        <f t="shared" si="9"/>
        <v>0</v>
      </c>
      <c r="AH49" s="28">
        <f t="shared" si="10"/>
        <v>0</v>
      </c>
      <c r="AI49" s="28">
        <f t="shared" si="11"/>
        <v>0</v>
      </c>
      <c r="AJ49" s="28">
        <f t="shared" si="12"/>
        <v>0</v>
      </c>
    </row>
    <row r="50" spans="1:36" s="28" customFormat="1" ht="12.75">
      <c r="A50" s="27">
        <v>504380</v>
      </c>
      <c r="B50" s="26">
        <v>3601000</v>
      </c>
      <c r="C50" s="26" t="s">
        <v>186</v>
      </c>
      <c r="D50" s="28" t="s">
        <v>185</v>
      </c>
      <c r="E50" s="28" t="s">
        <v>186</v>
      </c>
      <c r="F50" s="28">
        <v>72830</v>
      </c>
      <c r="G50" s="28">
        <v>3915</v>
      </c>
      <c r="H50" s="28">
        <v>5017548454</v>
      </c>
      <c r="I50" s="29">
        <v>6</v>
      </c>
      <c r="J50" s="29" t="s">
        <v>0</v>
      </c>
      <c r="K50" s="30"/>
      <c r="L50" s="42">
        <v>2022.94</v>
      </c>
      <c r="M50" s="30" t="s">
        <v>702</v>
      </c>
      <c r="N50" s="31" t="s">
        <v>702</v>
      </c>
      <c r="O50" s="31"/>
      <c r="P50" s="32">
        <v>27.88717402873869</v>
      </c>
      <c r="Q50" s="29" t="str">
        <f t="shared" si="13"/>
        <v>YES</v>
      </c>
      <c r="R50" s="29" t="s">
        <v>1</v>
      </c>
      <c r="S50" s="31" t="s">
        <v>701</v>
      </c>
      <c r="T50" s="33">
        <v>14886</v>
      </c>
      <c r="U50" s="34">
        <v>9252.121032</v>
      </c>
      <c r="V50" s="35">
        <v>16077.6588244</v>
      </c>
      <c r="W50" s="36">
        <v>73426</v>
      </c>
      <c r="X50" s="37">
        <f t="shared" si="0"/>
        <v>0</v>
      </c>
      <c r="Y50" s="37">
        <f t="shared" si="1"/>
        <v>0</v>
      </c>
      <c r="Z50" s="37">
        <f t="shared" si="2"/>
        <v>0</v>
      </c>
      <c r="AA50" s="37">
        <f t="shared" si="3"/>
        <v>0</v>
      </c>
      <c r="AB50" s="37">
        <f t="shared" si="4"/>
        <v>1</v>
      </c>
      <c r="AC50" s="37">
        <f t="shared" si="5"/>
        <v>1</v>
      </c>
      <c r="AD50" s="37" t="str">
        <f t="shared" si="6"/>
        <v>CHECK</v>
      </c>
      <c r="AE50" s="37">
        <f t="shared" si="7"/>
        <v>0</v>
      </c>
      <c r="AF50" s="37" t="str">
        <f t="shared" si="8"/>
        <v>RLISP</v>
      </c>
      <c r="AG50" s="37">
        <f t="shared" si="9"/>
        <v>0</v>
      </c>
      <c r="AH50" s="28">
        <f t="shared" si="10"/>
        <v>0</v>
      </c>
      <c r="AI50" s="28">
        <f t="shared" si="11"/>
        <v>0</v>
      </c>
      <c r="AJ50" s="28">
        <f t="shared" si="12"/>
        <v>0</v>
      </c>
    </row>
    <row r="51" spans="1:36" s="28" customFormat="1" ht="12.75">
      <c r="A51" s="27">
        <v>514020</v>
      </c>
      <c r="B51" s="26">
        <v>3606000</v>
      </c>
      <c r="C51" s="26" t="s">
        <v>626</v>
      </c>
      <c r="D51" s="28" t="s">
        <v>587</v>
      </c>
      <c r="E51" s="28" t="s">
        <v>588</v>
      </c>
      <c r="F51" s="28">
        <v>72832</v>
      </c>
      <c r="G51" s="28">
        <v>189</v>
      </c>
      <c r="H51" s="28">
        <v>5014971991</v>
      </c>
      <c r="I51" s="29">
        <v>7</v>
      </c>
      <c r="J51" s="29" t="s">
        <v>1</v>
      </c>
      <c r="K51" s="30" t="s">
        <v>700</v>
      </c>
      <c r="L51" s="42">
        <v>615.17</v>
      </c>
      <c r="M51" s="30" t="s">
        <v>702</v>
      </c>
      <c r="N51" s="31" t="s">
        <v>702</v>
      </c>
      <c r="O51" s="31"/>
      <c r="P51" s="32">
        <v>30.05698005698006</v>
      </c>
      <c r="Q51" s="29" t="str">
        <f t="shared" si="13"/>
        <v>YES</v>
      </c>
      <c r="R51" s="29" t="s">
        <v>1</v>
      </c>
      <c r="S51" s="31" t="s">
        <v>701</v>
      </c>
      <c r="T51" s="33">
        <v>5625</v>
      </c>
      <c r="U51" s="34">
        <v>2973.896046</v>
      </c>
      <c r="V51" s="35">
        <v>5183.6282609</v>
      </c>
      <c r="W51" s="36">
        <v>28450</v>
      </c>
      <c r="X51" s="37">
        <f t="shared" si="0"/>
        <v>1</v>
      </c>
      <c r="Y51" s="37">
        <f t="shared" si="1"/>
        <v>0</v>
      </c>
      <c r="Z51" s="37">
        <f t="shared" si="2"/>
        <v>0</v>
      </c>
      <c r="AA51" s="37">
        <f t="shared" si="3"/>
        <v>0</v>
      </c>
      <c r="AB51" s="37">
        <f t="shared" si="4"/>
        <v>1</v>
      </c>
      <c r="AC51" s="37">
        <f t="shared" si="5"/>
        <v>1</v>
      </c>
      <c r="AD51" s="37" t="str">
        <f t="shared" si="6"/>
        <v>CHECK</v>
      </c>
      <c r="AE51" s="37">
        <f t="shared" si="7"/>
        <v>0</v>
      </c>
      <c r="AF51" s="37" t="str">
        <f t="shared" si="8"/>
        <v>RLISP</v>
      </c>
      <c r="AG51" s="37">
        <f t="shared" si="9"/>
        <v>0</v>
      </c>
      <c r="AH51" s="28">
        <f t="shared" si="10"/>
        <v>0</v>
      </c>
      <c r="AI51" s="28">
        <f t="shared" si="11"/>
        <v>0</v>
      </c>
      <c r="AJ51" s="28">
        <f t="shared" si="12"/>
        <v>0</v>
      </c>
    </row>
    <row r="52" spans="1:36" s="28" customFormat="1" ht="12.75">
      <c r="A52" s="27">
        <v>512780</v>
      </c>
      <c r="B52" s="26">
        <v>3703000</v>
      </c>
      <c r="C52" s="26" t="s">
        <v>545</v>
      </c>
      <c r="D52" s="28" t="s">
        <v>544</v>
      </c>
      <c r="E52" s="28" t="s">
        <v>545</v>
      </c>
      <c r="F52" s="28">
        <v>71860</v>
      </c>
      <c r="G52" s="28">
        <v>309</v>
      </c>
      <c r="H52" s="28">
        <v>8705332371</v>
      </c>
      <c r="I52" s="29">
        <v>7</v>
      </c>
      <c r="J52" s="29" t="s">
        <v>1</v>
      </c>
      <c r="K52" s="30" t="s">
        <v>700</v>
      </c>
      <c r="L52" s="42">
        <v>619.22</v>
      </c>
      <c r="M52" s="30" t="s">
        <v>702</v>
      </c>
      <c r="N52" s="31" t="s">
        <v>702</v>
      </c>
      <c r="O52" s="31"/>
      <c r="P52" s="32">
        <v>34.91686460807601</v>
      </c>
      <c r="Q52" s="29" t="str">
        <f t="shared" si="13"/>
        <v>YES</v>
      </c>
      <c r="R52" s="29" t="s">
        <v>1</v>
      </c>
      <c r="S52" s="31" t="s">
        <v>701</v>
      </c>
      <c r="T52" s="33">
        <v>5418</v>
      </c>
      <c r="U52" s="34">
        <v>2982.949002</v>
      </c>
      <c r="V52" s="35">
        <v>5183.6282609</v>
      </c>
      <c r="W52" s="36">
        <v>37878</v>
      </c>
      <c r="X52" s="37">
        <f t="shared" si="0"/>
        <v>1</v>
      </c>
      <c r="Y52" s="37">
        <f t="shared" si="1"/>
        <v>0</v>
      </c>
      <c r="Z52" s="37">
        <f t="shared" si="2"/>
        <v>0</v>
      </c>
      <c r="AA52" s="37">
        <f t="shared" si="3"/>
        <v>0</v>
      </c>
      <c r="AB52" s="37">
        <f t="shared" si="4"/>
        <v>1</v>
      </c>
      <c r="AC52" s="37">
        <f t="shared" si="5"/>
        <v>1</v>
      </c>
      <c r="AD52" s="37" t="str">
        <f t="shared" si="6"/>
        <v>CHECK</v>
      </c>
      <c r="AE52" s="37">
        <f t="shared" si="7"/>
        <v>0</v>
      </c>
      <c r="AF52" s="37" t="str">
        <f t="shared" si="8"/>
        <v>RLISP</v>
      </c>
      <c r="AG52" s="37">
        <f t="shared" si="9"/>
        <v>0</v>
      </c>
      <c r="AH52" s="28">
        <f t="shared" si="10"/>
        <v>0</v>
      </c>
      <c r="AI52" s="28">
        <f t="shared" si="11"/>
        <v>0</v>
      </c>
      <c r="AJ52" s="28">
        <f t="shared" si="12"/>
        <v>0</v>
      </c>
    </row>
    <row r="53" spans="1:36" s="28" customFormat="1" ht="12.75">
      <c r="A53" s="27">
        <v>507990</v>
      </c>
      <c r="B53" s="26">
        <v>3804000</v>
      </c>
      <c r="C53" s="26" t="s">
        <v>650</v>
      </c>
      <c r="D53" s="28" t="s">
        <v>346</v>
      </c>
      <c r="E53" s="28" t="s">
        <v>347</v>
      </c>
      <c r="F53" s="28">
        <v>72433</v>
      </c>
      <c r="G53" s="28">
        <v>240</v>
      </c>
      <c r="H53" s="28">
        <v>8708862401</v>
      </c>
      <c r="I53" s="29">
        <v>6</v>
      </c>
      <c r="J53" s="29" t="s">
        <v>0</v>
      </c>
      <c r="K53" s="30"/>
      <c r="L53" s="42">
        <v>880.43</v>
      </c>
      <c r="M53" s="30" t="s">
        <v>702</v>
      </c>
      <c r="N53" s="31" t="s">
        <v>702</v>
      </c>
      <c r="O53" s="31"/>
      <c r="P53" s="32">
        <v>31.823599523241953</v>
      </c>
      <c r="Q53" s="29" t="str">
        <f t="shared" si="13"/>
        <v>YES</v>
      </c>
      <c r="R53" s="29" t="s">
        <v>1</v>
      </c>
      <c r="S53" s="31" t="s">
        <v>701</v>
      </c>
      <c r="T53" s="33">
        <v>7422</v>
      </c>
      <c r="U53" s="34">
        <v>4205.098062</v>
      </c>
      <c r="V53" s="35">
        <v>7307.9266379</v>
      </c>
      <c r="W53" s="36">
        <v>36648</v>
      </c>
      <c r="X53" s="37">
        <f t="shared" si="0"/>
        <v>0</v>
      </c>
      <c r="Y53" s="37">
        <f t="shared" si="1"/>
        <v>0</v>
      </c>
      <c r="Z53" s="37">
        <f t="shared" si="2"/>
        <v>0</v>
      </c>
      <c r="AA53" s="37">
        <f t="shared" si="3"/>
        <v>0</v>
      </c>
      <c r="AB53" s="37">
        <f t="shared" si="4"/>
        <v>1</v>
      </c>
      <c r="AC53" s="37">
        <f t="shared" si="5"/>
        <v>1</v>
      </c>
      <c r="AD53" s="37" t="str">
        <f t="shared" si="6"/>
        <v>CHECK</v>
      </c>
      <c r="AE53" s="37">
        <f t="shared" si="7"/>
        <v>0</v>
      </c>
      <c r="AF53" s="37" t="str">
        <f t="shared" si="8"/>
        <v>RLISP</v>
      </c>
      <c r="AG53" s="37">
        <f t="shared" si="9"/>
        <v>0</v>
      </c>
      <c r="AH53" s="28">
        <f t="shared" si="10"/>
        <v>0</v>
      </c>
      <c r="AI53" s="28">
        <f t="shared" si="11"/>
        <v>0</v>
      </c>
      <c r="AJ53" s="28">
        <f t="shared" si="12"/>
        <v>0</v>
      </c>
    </row>
    <row r="54" spans="1:36" s="28" customFormat="1" ht="12.75">
      <c r="A54" s="27">
        <v>513740</v>
      </c>
      <c r="B54" s="26">
        <v>3808000</v>
      </c>
      <c r="C54" s="26" t="s">
        <v>579</v>
      </c>
      <c r="D54" s="28" t="s">
        <v>578</v>
      </c>
      <c r="E54" s="28" t="s">
        <v>579</v>
      </c>
      <c r="F54" s="28">
        <v>72476</v>
      </c>
      <c r="G54" s="28">
        <v>2804</v>
      </c>
      <c r="H54" s="28">
        <v>8708866634</v>
      </c>
      <c r="I54" s="29">
        <v>6</v>
      </c>
      <c r="J54" s="29" t="s">
        <v>0</v>
      </c>
      <c r="K54" s="30"/>
      <c r="L54" s="42">
        <v>730.6</v>
      </c>
      <c r="M54" s="30" t="s">
        <v>702</v>
      </c>
      <c r="N54" s="31" t="s">
        <v>702</v>
      </c>
      <c r="O54" s="31"/>
      <c r="P54" s="32">
        <v>26.837060702875398</v>
      </c>
      <c r="Q54" s="29" t="str">
        <f t="shared" si="13"/>
        <v>YES</v>
      </c>
      <c r="R54" s="29" t="s">
        <v>1</v>
      </c>
      <c r="S54" s="31" t="s">
        <v>701</v>
      </c>
      <c r="T54" s="33">
        <v>5123</v>
      </c>
      <c r="U54" s="34">
        <v>3634.761834</v>
      </c>
      <c r="V54" s="35">
        <v>4899.1873952999995</v>
      </c>
      <c r="W54" s="36">
        <v>34087</v>
      </c>
      <c r="X54" s="37">
        <f t="shared" si="0"/>
        <v>0</v>
      </c>
      <c r="Y54" s="37">
        <f t="shared" si="1"/>
        <v>0</v>
      </c>
      <c r="Z54" s="37">
        <f t="shared" si="2"/>
        <v>0</v>
      </c>
      <c r="AA54" s="37">
        <f t="shared" si="3"/>
        <v>0</v>
      </c>
      <c r="AB54" s="37">
        <f t="shared" si="4"/>
        <v>1</v>
      </c>
      <c r="AC54" s="37">
        <f t="shared" si="5"/>
        <v>1</v>
      </c>
      <c r="AD54" s="37" t="str">
        <f t="shared" si="6"/>
        <v>CHECK</v>
      </c>
      <c r="AE54" s="37">
        <f t="shared" si="7"/>
        <v>0</v>
      </c>
      <c r="AF54" s="37" t="str">
        <f t="shared" si="8"/>
        <v>RLISP</v>
      </c>
      <c r="AG54" s="37">
        <f t="shared" si="9"/>
        <v>0</v>
      </c>
      <c r="AH54" s="28">
        <f t="shared" si="10"/>
        <v>0</v>
      </c>
      <c r="AI54" s="28">
        <f t="shared" si="11"/>
        <v>0</v>
      </c>
      <c r="AJ54" s="28">
        <f t="shared" si="12"/>
        <v>0</v>
      </c>
    </row>
    <row r="55" spans="1:36" s="28" customFormat="1" ht="12.75">
      <c r="A55" s="27">
        <v>509360</v>
      </c>
      <c r="B55" s="26">
        <v>3904000</v>
      </c>
      <c r="C55" s="26" t="s">
        <v>656</v>
      </c>
      <c r="D55" s="28" t="s">
        <v>395</v>
      </c>
      <c r="E55" s="28" t="s">
        <v>396</v>
      </c>
      <c r="F55" s="28">
        <v>72360</v>
      </c>
      <c r="G55" s="28">
        <v>2002</v>
      </c>
      <c r="H55" s="28">
        <v>8702957100</v>
      </c>
      <c r="I55" s="29">
        <v>6</v>
      </c>
      <c r="J55" s="29" t="s">
        <v>0</v>
      </c>
      <c r="K55" s="30"/>
      <c r="L55" s="42">
        <v>1638.12</v>
      </c>
      <c r="M55" s="30" t="s">
        <v>702</v>
      </c>
      <c r="N55" s="31" t="s">
        <v>702</v>
      </c>
      <c r="O55" s="31"/>
      <c r="P55" s="32">
        <v>41.543231140199794</v>
      </c>
      <c r="Q55" s="29" t="str">
        <f t="shared" si="13"/>
        <v>YES</v>
      </c>
      <c r="R55" s="29" t="s">
        <v>1</v>
      </c>
      <c r="S55" s="31" t="s">
        <v>701</v>
      </c>
      <c r="T55" s="33">
        <v>19473</v>
      </c>
      <c r="U55" s="34">
        <v>8437.354992</v>
      </c>
      <c r="V55" s="35">
        <v>14740.470957399999</v>
      </c>
      <c r="W55" s="36">
        <v>149735</v>
      </c>
      <c r="X55" s="37">
        <f t="shared" si="0"/>
        <v>0</v>
      </c>
      <c r="Y55" s="37">
        <f t="shared" si="1"/>
        <v>0</v>
      </c>
      <c r="Z55" s="37">
        <f t="shared" si="2"/>
        <v>0</v>
      </c>
      <c r="AA55" s="37">
        <f t="shared" si="3"/>
        <v>0</v>
      </c>
      <c r="AB55" s="37">
        <f t="shared" si="4"/>
        <v>1</v>
      </c>
      <c r="AC55" s="37">
        <f t="shared" si="5"/>
        <v>1</v>
      </c>
      <c r="AD55" s="37" t="str">
        <f t="shared" si="6"/>
        <v>CHECK</v>
      </c>
      <c r="AE55" s="37">
        <f t="shared" si="7"/>
        <v>0</v>
      </c>
      <c r="AF55" s="37" t="str">
        <f t="shared" si="8"/>
        <v>RLISP</v>
      </c>
      <c r="AG55" s="37">
        <f t="shared" si="9"/>
        <v>0</v>
      </c>
      <c r="AH55" s="28">
        <f t="shared" si="10"/>
        <v>0</v>
      </c>
      <c r="AI55" s="28">
        <f t="shared" si="11"/>
        <v>0</v>
      </c>
      <c r="AJ55" s="28">
        <f t="shared" si="12"/>
        <v>0</v>
      </c>
    </row>
    <row r="56" spans="1:36" s="28" customFormat="1" ht="12.75">
      <c r="A56" s="27">
        <v>500028</v>
      </c>
      <c r="B56" s="26">
        <v>4003000</v>
      </c>
      <c r="C56" s="26" t="s">
        <v>56</v>
      </c>
      <c r="D56" s="28" t="s">
        <v>55</v>
      </c>
      <c r="E56" s="28" t="s">
        <v>56</v>
      </c>
      <c r="F56" s="28">
        <v>71667</v>
      </c>
      <c r="G56" s="28">
        <v>5218</v>
      </c>
      <c r="H56" s="28">
        <v>8706284237</v>
      </c>
      <c r="I56" s="29">
        <v>7</v>
      </c>
      <c r="J56" s="29" t="s">
        <v>1</v>
      </c>
      <c r="K56" s="30" t="s">
        <v>700</v>
      </c>
      <c r="L56" s="42">
        <v>1480.4</v>
      </c>
      <c r="M56" s="30" t="s">
        <v>702</v>
      </c>
      <c r="N56" s="31" t="s">
        <v>702</v>
      </c>
      <c r="O56" s="31"/>
      <c r="P56" s="32">
        <v>26.598639455782312</v>
      </c>
      <c r="Q56" s="29" t="str">
        <f t="shared" si="13"/>
        <v>YES</v>
      </c>
      <c r="R56" s="29" t="s">
        <v>1</v>
      </c>
      <c r="S56" s="31" t="s">
        <v>701</v>
      </c>
      <c r="T56" s="33">
        <v>10122</v>
      </c>
      <c r="U56" s="34">
        <v>6975.302598</v>
      </c>
      <c r="V56" s="35">
        <v>9401.8029591</v>
      </c>
      <c r="W56" s="36">
        <v>54898</v>
      </c>
      <c r="X56" s="37">
        <f t="shared" si="0"/>
        <v>1</v>
      </c>
      <c r="Y56" s="37">
        <f t="shared" si="1"/>
        <v>0</v>
      </c>
      <c r="Z56" s="37">
        <f t="shared" si="2"/>
        <v>0</v>
      </c>
      <c r="AA56" s="37">
        <f t="shared" si="3"/>
        <v>0</v>
      </c>
      <c r="AB56" s="37">
        <f t="shared" si="4"/>
        <v>1</v>
      </c>
      <c r="AC56" s="37">
        <f t="shared" si="5"/>
        <v>1</v>
      </c>
      <c r="AD56" s="37" t="str">
        <f t="shared" si="6"/>
        <v>CHECK</v>
      </c>
      <c r="AE56" s="37">
        <f t="shared" si="7"/>
        <v>0</v>
      </c>
      <c r="AF56" s="37" t="str">
        <f t="shared" si="8"/>
        <v>RLISP</v>
      </c>
      <c r="AG56" s="37">
        <f t="shared" si="9"/>
        <v>0</v>
      </c>
      <c r="AH56" s="28">
        <f t="shared" si="10"/>
        <v>0</v>
      </c>
      <c r="AI56" s="28">
        <f t="shared" si="11"/>
        <v>0</v>
      </c>
      <c r="AJ56" s="28">
        <f t="shared" si="12"/>
        <v>0</v>
      </c>
    </row>
    <row r="57" spans="1:36" s="28" customFormat="1" ht="12.75">
      <c r="A57" s="27">
        <v>502580</v>
      </c>
      <c r="B57" s="26">
        <v>4101000</v>
      </c>
      <c r="C57" s="26" t="s">
        <v>105</v>
      </c>
      <c r="D57" s="28" t="s">
        <v>104</v>
      </c>
      <c r="E57" s="28" t="s">
        <v>105</v>
      </c>
      <c r="F57" s="28">
        <v>71822</v>
      </c>
      <c r="G57" s="28">
        <v>2706</v>
      </c>
      <c r="H57" s="28">
        <v>8708983208</v>
      </c>
      <c r="I57" s="29">
        <v>6</v>
      </c>
      <c r="J57" s="29" t="s">
        <v>0</v>
      </c>
      <c r="K57" s="30"/>
      <c r="L57" s="42">
        <v>1618.04</v>
      </c>
      <c r="M57" s="30" t="s">
        <v>702</v>
      </c>
      <c r="N57" s="31" t="s">
        <v>702</v>
      </c>
      <c r="O57" s="31"/>
      <c r="P57" s="32">
        <v>20.1</v>
      </c>
      <c r="Q57" s="29" t="str">
        <f t="shared" si="13"/>
        <v>YES</v>
      </c>
      <c r="R57" s="29" t="s">
        <v>1</v>
      </c>
      <c r="S57" s="31" t="s">
        <v>701</v>
      </c>
      <c r="T57" s="33">
        <v>10549</v>
      </c>
      <c r="U57" s="34">
        <v>7341.947316</v>
      </c>
      <c r="V57" s="35">
        <v>9895.9924722</v>
      </c>
      <c r="W57" s="36">
        <v>56698</v>
      </c>
      <c r="X57" s="37">
        <f t="shared" si="0"/>
        <v>0</v>
      </c>
      <c r="Y57" s="37">
        <f t="shared" si="1"/>
        <v>0</v>
      </c>
      <c r="Z57" s="37">
        <f t="shared" si="2"/>
        <v>0</v>
      </c>
      <c r="AA57" s="37">
        <f t="shared" si="3"/>
        <v>0</v>
      </c>
      <c r="AB57" s="37">
        <f t="shared" si="4"/>
        <v>1</v>
      </c>
      <c r="AC57" s="37">
        <f t="shared" si="5"/>
        <v>1</v>
      </c>
      <c r="AD57" s="37" t="str">
        <f t="shared" si="6"/>
        <v>CHECK</v>
      </c>
      <c r="AE57" s="37">
        <f t="shared" si="7"/>
        <v>0</v>
      </c>
      <c r="AF57" s="37" t="str">
        <f t="shared" si="8"/>
        <v>RLISP</v>
      </c>
      <c r="AG57" s="37">
        <f t="shared" si="9"/>
        <v>0</v>
      </c>
      <c r="AH57" s="28">
        <f t="shared" si="10"/>
        <v>0</v>
      </c>
      <c r="AI57" s="28">
        <f t="shared" si="11"/>
        <v>0</v>
      </c>
      <c r="AJ57" s="28">
        <f t="shared" si="12"/>
        <v>0</v>
      </c>
    </row>
    <row r="58" spans="1:36" s="28" customFormat="1" ht="12.75">
      <c r="A58" s="27">
        <v>503450</v>
      </c>
      <c r="B58" s="26">
        <v>4201000</v>
      </c>
      <c r="C58" s="26" t="s">
        <v>145</v>
      </c>
      <c r="D58" s="28" t="s">
        <v>144</v>
      </c>
      <c r="E58" s="28" t="s">
        <v>145</v>
      </c>
      <c r="F58" s="28">
        <v>72927</v>
      </c>
      <c r="G58" s="28">
        <v>3101</v>
      </c>
      <c r="H58" s="28">
        <v>5016753504</v>
      </c>
      <c r="I58" s="29">
        <v>6</v>
      </c>
      <c r="J58" s="29" t="s">
        <v>0</v>
      </c>
      <c r="K58" s="30"/>
      <c r="L58" s="42">
        <v>1388.1</v>
      </c>
      <c r="M58" s="30" t="s">
        <v>702</v>
      </c>
      <c r="N58" s="31" t="s">
        <v>702</v>
      </c>
      <c r="O58" s="31"/>
      <c r="P58" s="32">
        <v>28.278388278388277</v>
      </c>
      <c r="Q58" s="29" t="str">
        <f t="shared" si="13"/>
        <v>YES</v>
      </c>
      <c r="R58" s="29" t="s">
        <v>1</v>
      </c>
      <c r="S58" s="31" t="s">
        <v>701</v>
      </c>
      <c r="T58" s="33">
        <v>10209</v>
      </c>
      <c r="U58" s="34">
        <v>6554.340144</v>
      </c>
      <c r="V58" s="35">
        <v>8834.400184799999</v>
      </c>
      <c r="W58" s="36">
        <v>53697</v>
      </c>
      <c r="X58" s="37">
        <f t="shared" si="0"/>
        <v>0</v>
      </c>
      <c r="Y58" s="37">
        <f t="shared" si="1"/>
        <v>0</v>
      </c>
      <c r="Z58" s="37">
        <f t="shared" si="2"/>
        <v>0</v>
      </c>
      <c r="AA58" s="37">
        <f t="shared" si="3"/>
        <v>0</v>
      </c>
      <c r="AB58" s="37">
        <f t="shared" si="4"/>
        <v>1</v>
      </c>
      <c r="AC58" s="37">
        <f t="shared" si="5"/>
        <v>1</v>
      </c>
      <c r="AD58" s="37" t="str">
        <f t="shared" si="6"/>
        <v>CHECK</v>
      </c>
      <c r="AE58" s="37">
        <f t="shared" si="7"/>
        <v>0</v>
      </c>
      <c r="AF58" s="37" t="str">
        <f t="shared" si="8"/>
        <v>RLISP</v>
      </c>
      <c r="AG58" s="37">
        <f t="shared" si="9"/>
        <v>0</v>
      </c>
      <c r="AH58" s="28">
        <f t="shared" si="10"/>
        <v>0</v>
      </c>
      <c r="AI58" s="28">
        <f t="shared" si="11"/>
        <v>0</v>
      </c>
      <c r="AJ58" s="28">
        <f t="shared" si="12"/>
        <v>0</v>
      </c>
    </row>
    <row r="59" spans="1:36" s="28" customFormat="1" ht="12.75">
      <c r="A59" s="27">
        <v>508130</v>
      </c>
      <c r="B59" s="26">
        <v>4401000</v>
      </c>
      <c r="C59" s="26" t="s">
        <v>355</v>
      </c>
      <c r="D59" s="28" t="s">
        <v>354</v>
      </c>
      <c r="E59" s="28" t="s">
        <v>355</v>
      </c>
      <c r="F59" s="28">
        <v>72740</v>
      </c>
      <c r="G59" s="28">
        <v>160</v>
      </c>
      <c r="H59" s="28">
        <v>5017382011</v>
      </c>
      <c r="I59" s="29">
        <v>7</v>
      </c>
      <c r="J59" s="29" t="s">
        <v>1</v>
      </c>
      <c r="K59" s="30" t="s">
        <v>700</v>
      </c>
      <c r="L59" s="42">
        <v>1930.73</v>
      </c>
      <c r="M59" s="30" t="s">
        <v>702</v>
      </c>
      <c r="N59" s="31" t="s">
        <v>702</v>
      </c>
      <c r="O59" s="31"/>
      <c r="P59" s="32">
        <v>21.327757449032934</v>
      </c>
      <c r="Q59" s="29" t="str">
        <f t="shared" si="13"/>
        <v>YES</v>
      </c>
      <c r="R59" s="29" t="s">
        <v>1</v>
      </c>
      <c r="S59" s="31" t="s">
        <v>701</v>
      </c>
      <c r="T59" s="33">
        <v>12555</v>
      </c>
      <c r="U59" s="34">
        <v>9211.38273</v>
      </c>
      <c r="V59" s="35">
        <v>12476.7599295</v>
      </c>
      <c r="W59" s="36">
        <v>60258</v>
      </c>
      <c r="X59" s="37">
        <f t="shared" si="0"/>
        <v>1</v>
      </c>
      <c r="Y59" s="37">
        <f t="shared" si="1"/>
        <v>0</v>
      </c>
      <c r="Z59" s="37">
        <f t="shared" si="2"/>
        <v>0</v>
      </c>
      <c r="AA59" s="37">
        <f t="shared" si="3"/>
        <v>0</v>
      </c>
      <c r="AB59" s="37">
        <f t="shared" si="4"/>
        <v>1</v>
      </c>
      <c r="AC59" s="37">
        <f t="shared" si="5"/>
        <v>1</v>
      </c>
      <c r="AD59" s="37" t="str">
        <f t="shared" si="6"/>
        <v>CHECK</v>
      </c>
      <c r="AE59" s="37">
        <f t="shared" si="7"/>
        <v>0</v>
      </c>
      <c r="AF59" s="37" t="str">
        <f t="shared" si="8"/>
        <v>RLISP</v>
      </c>
      <c r="AG59" s="37">
        <f t="shared" si="9"/>
        <v>0</v>
      </c>
      <c r="AH59" s="28">
        <f t="shared" si="10"/>
        <v>0</v>
      </c>
      <c r="AI59" s="28">
        <f t="shared" si="11"/>
        <v>0</v>
      </c>
      <c r="AJ59" s="28">
        <f t="shared" si="12"/>
        <v>0</v>
      </c>
    </row>
    <row r="60" spans="1:36" s="28" customFormat="1" ht="12.75">
      <c r="A60" s="27">
        <v>514490</v>
      </c>
      <c r="B60" s="26">
        <v>4502000</v>
      </c>
      <c r="C60" s="26" t="s">
        <v>687</v>
      </c>
      <c r="D60" s="28" t="s">
        <v>604</v>
      </c>
      <c r="E60" s="28" t="s">
        <v>605</v>
      </c>
      <c r="F60" s="28">
        <v>72687</v>
      </c>
      <c r="G60" s="28">
        <v>9318</v>
      </c>
      <c r="H60" s="28">
        <v>8704494061</v>
      </c>
      <c r="I60" s="29">
        <v>7</v>
      </c>
      <c r="J60" s="29" t="s">
        <v>1</v>
      </c>
      <c r="K60" s="30" t="s">
        <v>700</v>
      </c>
      <c r="L60" s="42">
        <v>1026.52</v>
      </c>
      <c r="M60" s="30" t="s">
        <v>702</v>
      </c>
      <c r="N60" s="31" t="s">
        <v>702</v>
      </c>
      <c r="O60" s="31"/>
      <c r="P60" s="32">
        <v>27.911275415896487</v>
      </c>
      <c r="Q60" s="29" t="str">
        <f t="shared" si="13"/>
        <v>YES</v>
      </c>
      <c r="R60" s="29" t="s">
        <v>1</v>
      </c>
      <c r="S60" s="31" t="s">
        <v>701</v>
      </c>
      <c r="T60" s="33">
        <v>7871</v>
      </c>
      <c r="U60" s="34">
        <v>4879.543284</v>
      </c>
      <c r="V60" s="35">
        <v>8479.9912978</v>
      </c>
      <c r="W60" s="36">
        <v>41638</v>
      </c>
      <c r="X60" s="37">
        <f t="shared" si="0"/>
        <v>1</v>
      </c>
      <c r="Y60" s="37">
        <f t="shared" si="1"/>
        <v>0</v>
      </c>
      <c r="Z60" s="37">
        <f t="shared" si="2"/>
        <v>0</v>
      </c>
      <c r="AA60" s="37">
        <f t="shared" si="3"/>
        <v>0</v>
      </c>
      <c r="AB60" s="37">
        <f t="shared" si="4"/>
        <v>1</v>
      </c>
      <c r="AC60" s="37">
        <f t="shared" si="5"/>
        <v>1</v>
      </c>
      <c r="AD60" s="37" t="str">
        <f t="shared" si="6"/>
        <v>CHECK</v>
      </c>
      <c r="AE60" s="37">
        <f t="shared" si="7"/>
        <v>0</v>
      </c>
      <c r="AF60" s="37" t="str">
        <f t="shared" si="8"/>
        <v>RLISP</v>
      </c>
      <c r="AG60" s="37">
        <f t="shared" si="9"/>
        <v>0</v>
      </c>
      <c r="AH60" s="28">
        <f t="shared" si="10"/>
        <v>0</v>
      </c>
      <c r="AI60" s="28">
        <f t="shared" si="11"/>
        <v>0</v>
      </c>
      <c r="AJ60" s="28">
        <f t="shared" si="12"/>
        <v>0</v>
      </c>
    </row>
    <row r="61" spans="1:36" s="28" customFormat="1" ht="12.75">
      <c r="A61" s="27">
        <v>503320</v>
      </c>
      <c r="B61" s="26">
        <v>4702000</v>
      </c>
      <c r="C61" s="26" t="s">
        <v>141</v>
      </c>
      <c r="D61" s="28" t="s">
        <v>140</v>
      </c>
      <c r="E61" s="28" t="s">
        <v>141</v>
      </c>
      <c r="F61" s="28">
        <v>72315</v>
      </c>
      <c r="G61" s="28" t="s">
        <v>54</v>
      </c>
      <c r="H61" s="28">
        <v>8707622053</v>
      </c>
      <c r="I61" s="29" t="s">
        <v>2</v>
      </c>
      <c r="J61" s="29" t="s">
        <v>0</v>
      </c>
      <c r="K61" s="30"/>
      <c r="L61" s="42">
        <v>3369.69</v>
      </c>
      <c r="M61" s="30" t="s">
        <v>702</v>
      </c>
      <c r="N61" s="31" t="s">
        <v>702</v>
      </c>
      <c r="O61" s="31"/>
      <c r="P61" s="32">
        <v>30.738476011288807</v>
      </c>
      <c r="Q61" s="29" t="str">
        <f t="shared" si="13"/>
        <v>YES</v>
      </c>
      <c r="R61" s="29" t="s">
        <v>1</v>
      </c>
      <c r="S61" s="31" t="s">
        <v>701</v>
      </c>
      <c r="T61" s="33">
        <v>32724</v>
      </c>
      <c r="U61" s="34">
        <v>16829.445204</v>
      </c>
      <c r="V61" s="35">
        <v>30102.9292177</v>
      </c>
      <c r="W61" s="36">
        <v>174496</v>
      </c>
      <c r="X61" s="37">
        <f t="shared" si="0"/>
        <v>0</v>
      </c>
      <c r="Y61" s="37">
        <f t="shared" si="1"/>
        <v>0</v>
      </c>
      <c r="Z61" s="37">
        <f t="shared" si="2"/>
        <v>0</v>
      </c>
      <c r="AA61" s="37">
        <f t="shared" si="3"/>
        <v>0</v>
      </c>
      <c r="AB61" s="37">
        <f t="shared" si="4"/>
        <v>1</v>
      </c>
      <c r="AC61" s="37">
        <f t="shared" si="5"/>
        <v>1</v>
      </c>
      <c r="AD61" s="37" t="str">
        <f t="shared" si="6"/>
        <v>CHECK</v>
      </c>
      <c r="AE61" s="37">
        <f t="shared" si="7"/>
        <v>0</v>
      </c>
      <c r="AF61" s="37" t="str">
        <f t="shared" si="8"/>
        <v>RLISP</v>
      </c>
      <c r="AG61" s="37">
        <f t="shared" si="9"/>
        <v>0</v>
      </c>
      <c r="AH61" s="28">
        <f t="shared" si="10"/>
        <v>0</v>
      </c>
      <c r="AI61" s="28">
        <f t="shared" si="11"/>
        <v>0</v>
      </c>
      <c r="AJ61" s="28">
        <f t="shared" si="12"/>
        <v>0</v>
      </c>
    </row>
    <row r="62" spans="1:36" s="28" customFormat="1" ht="12.75">
      <c r="A62" s="27">
        <v>500045</v>
      </c>
      <c r="B62" s="26">
        <v>4706000</v>
      </c>
      <c r="C62" s="26" t="s">
        <v>614</v>
      </c>
      <c r="D62" s="28" t="s">
        <v>74</v>
      </c>
      <c r="E62" s="28" t="s">
        <v>75</v>
      </c>
      <c r="F62" s="28">
        <v>72395</v>
      </c>
      <c r="G62" s="28">
        <v>9618</v>
      </c>
      <c r="H62" s="28">
        <v>8706558111</v>
      </c>
      <c r="I62" s="29">
        <v>7</v>
      </c>
      <c r="J62" s="29" t="s">
        <v>1</v>
      </c>
      <c r="K62" s="30" t="s">
        <v>700</v>
      </c>
      <c r="L62" s="42">
        <v>1443.22</v>
      </c>
      <c r="M62" s="30" t="s">
        <v>702</v>
      </c>
      <c r="N62" s="31" t="s">
        <v>702</v>
      </c>
      <c r="O62" s="31"/>
      <c r="P62" s="32">
        <v>32.21476510067114</v>
      </c>
      <c r="Q62" s="29" t="str">
        <f t="shared" si="13"/>
        <v>YES</v>
      </c>
      <c r="R62" s="29" t="s">
        <v>1</v>
      </c>
      <c r="S62" s="31" t="s">
        <v>701</v>
      </c>
      <c r="T62" s="33">
        <v>13132</v>
      </c>
      <c r="U62" s="34">
        <v>6889.299516</v>
      </c>
      <c r="V62" s="35">
        <v>12105.6007489</v>
      </c>
      <c r="W62" s="36">
        <v>70445</v>
      </c>
      <c r="X62" s="37">
        <f t="shared" si="0"/>
        <v>1</v>
      </c>
      <c r="Y62" s="37">
        <f t="shared" si="1"/>
        <v>0</v>
      </c>
      <c r="Z62" s="37">
        <f t="shared" si="2"/>
        <v>0</v>
      </c>
      <c r="AA62" s="37">
        <f t="shared" si="3"/>
        <v>0</v>
      </c>
      <c r="AB62" s="37">
        <f t="shared" si="4"/>
        <v>1</v>
      </c>
      <c r="AC62" s="37">
        <f t="shared" si="5"/>
        <v>1</v>
      </c>
      <c r="AD62" s="37" t="str">
        <f t="shared" si="6"/>
        <v>CHECK</v>
      </c>
      <c r="AE62" s="37">
        <f t="shared" si="7"/>
        <v>0</v>
      </c>
      <c r="AF62" s="37" t="str">
        <f t="shared" si="8"/>
        <v>RLISP</v>
      </c>
      <c r="AG62" s="37">
        <f t="shared" si="9"/>
        <v>0</v>
      </c>
      <c r="AH62" s="28">
        <f t="shared" si="10"/>
        <v>0</v>
      </c>
      <c r="AI62" s="28">
        <f t="shared" si="11"/>
        <v>0</v>
      </c>
      <c r="AJ62" s="28">
        <f t="shared" si="12"/>
        <v>0</v>
      </c>
    </row>
    <row r="63" spans="1:36" s="28" customFormat="1" ht="12.75">
      <c r="A63" s="27">
        <v>500046</v>
      </c>
      <c r="B63" s="26">
        <v>4712000</v>
      </c>
      <c r="C63" s="26" t="s">
        <v>77</v>
      </c>
      <c r="D63" s="28" t="s">
        <v>76</v>
      </c>
      <c r="E63" s="28" t="s">
        <v>77</v>
      </c>
      <c r="F63" s="28">
        <v>72442</v>
      </c>
      <c r="G63" s="28">
        <v>670</v>
      </c>
      <c r="H63" s="28">
        <v>8705614419</v>
      </c>
      <c r="I63" s="29">
        <v>6</v>
      </c>
      <c r="J63" s="29" t="s">
        <v>0</v>
      </c>
      <c r="K63" s="30"/>
      <c r="L63" s="42">
        <v>976.08</v>
      </c>
      <c r="M63" s="30" t="s">
        <v>702</v>
      </c>
      <c r="N63" s="31" t="s">
        <v>702</v>
      </c>
      <c r="O63" s="31"/>
      <c r="P63" s="32">
        <v>26.054590570719604</v>
      </c>
      <c r="Q63" s="29" t="str">
        <f t="shared" si="13"/>
        <v>YES</v>
      </c>
      <c r="R63" s="29" t="s">
        <v>1</v>
      </c>
      <c r="S63" s="31" t="s">
        <v>701</v>
      </c>
      <c r="T63" s="33">
        <v>7207</v>
      </c>
      <c r="U63" s="34">
        <v>4535.530956</v>
      </c>
      <c r="V63" s="35">
        <v>6143.8128357</v>
      </c>
      <c r="W63" s="36">
        <v>30705</v>
      </c>
      <c r="X63" s="37">
        <f t="shared" si="0"/>
        <v>0</v>
      </c>
      <c r="Y63" s="37">
        <f t="shared" si="1"/>
        <v>0</v>
      </c>
      <c r="Z63" s="37">
        <f t="shared" si="2"/>
        <v>0</v>
      </c>
      <c r="AA63" s="37">
        <f t="shared" si="3"/>
        <v>0</v>
      </c>
      <c r="AB63" s="37">
        <f t="shared" si="4"/>
        <v>1</v>
      </c>
      <c r="AC63" s="37">
        <f t="shared" si="5"/>
        <v>1</v>
      </c>
      <c r="AD63" s="37" t="str">
        <f t="shared" si="6"/>
        <v>CHECK</v>
      </c>
      <c r="AE63" s="37">
        <f t="shared" si="7"/>
        <v>0</v>
      </c>
      <c r="AF63" s="37" t="str">
        <f t="shared" si="8"/>
        <v>RLISP</v>
      </c>
      <c r="AG63" s="37">
        <f t="shared" si="9"/>
        <v>0</v>
      </c>
      <c r="AH63" s="28">
        <f t="shared" si="10"/>
        <v>0</v>
      </c>
      <c r="AI63" s="28">
        <f t="shared" si="11"/>
        <v>0</v>
      </c>
      <c r="AJ63" s="28">
        <f t="shared" si="12"/>
        <v>0</v>
      </c>
    </row>
    <row r="64" spans="1:36" s="28" customFormat="1" ht="12.75">
      <c r="A64" s="27">
        <v>510950</v>
      </c>
      <c r="B64" s="26">
        <v>4713000</v>
      </c>
      <c r="C64" s="26" t="s">
        <v>467</v>
      </c>
      <c r="D64" s="28" t="s">
        <v>466</v>
      </c>
      <c r="E64" s="28" t="s">
        <v>467</v>
      </c>
      <c r="F64" s="28">
        <v>72370</v>
      </c>
      <c r="G64" s="28">
        <v>628</v>
      </c>
      <c r="H64" s="28">
        <v>8705632561</v>
      </c>
      <c r="I64" s="29">
        <v>6</v>
      </c>
      <c r="J64" s="29" t="s">
        <v>0</v>
      </c>
      <c r="K64" s="30"/>
      <c r="L64" s="42">
        <v>1674.04</v>
      </c>
      <c r="M64" s="30" t="s">
        <v>702</v>
      </c>
      <c r="N64" s="31" t="s">
        <v>702</v>
      </c>
      <c r="O64" s="31"/>
      <c r="P64" s="32">
        <v>44.20152091254753</v>
      </c>
      <c r="Q64" s="29" t="str">
        <f t="shared" si="13"/>
        <v>YES</v>
      </c>
      <c r="R64" s="29" t="s">
        <v>1</v>
      </c>
      <c r="S64" s="31" t="s">
        <v>701</v>
      </c>
      <c r="T64" s="33">
        <v>17722</v>
      </c>
      <c r="U64" s="34">
        <v>8192.92518</v>
      </c>
      <c r="V64" s="35">
        <v>14339.3145973</v>
      </c>
      <c r="W64" s="36">
        <v>118039</v>
      </c>
      <c r="X64" s="37">
        <f t="shared" si="0"/>
        <v>0</v>
      </c>
      <c r="Y64" s="37">
        <f t="shared" si="1"/>
        <v>0</v>
      </c>
      <c r="Z64" s="37">
        <f t="shared" si="2"/>
        <v>0</v>
      </c>
      <c r="AA64" s="37">
        <f t="shared" si="3"/>
        <v>0</v>
      </c>
      <c r="AB64" s="37">
        <f t="shared" si="4"/>
        <v>1</v>
      </c>
      <c r="AC64" s="37">
        <f t="shared" si="5"/>
        <v>1</v>
      </c>
      <c r="AD64" s="37" t="str">
        <f t="shared" si="6"/>
        <v>CHECK</v>
      </c>
      <c r="AE64" s="37">
        <f t="shared" si="7"/>
        <v>0</v>
      </c>
      <c r="AF64" s="37" t="str">
        <f t="shared" si="8"/>
        <v>RLISP</v>
      </c>
      <c r="AG64" s="37">
        <f t="shared" si="9"/>
        <v>0</v>
      </c>
      <c r="AH64" s="28">
        <f t="shared" si="10"/>
        <v>0</v>
      </c>
      <c r="AI64" s="28">
        <f t="shared" si="11"/>
        <v>0</v>
      </c>
      <c r="AJ64" s="28">
        <f t="shared" si="12"/>
        <v>0</v>
      </c>
    </row>
    <row r="65" spans="1:36" s="28" customFormat="1" ht="12.75">
      <c r="A65" s="27">
        <v>503630</v>
      </c>
      <c r="B65" s="26">
        <v>4801000</v>
      </c>
      <c r="C65" s="26" t="s">
        <v>153</v>
      </c>
      <c r="D65" s="28" t="s">
        <v>152</v>
      </c>
      <c r="E65" s="28" t="s">
        <v>153</v>
      </c>
      <c r="F65" s="28">
        <v>72021</v>
      </c>
      <c r="G65" s="28">
        <v>3512</v>
      </c>
      <c r="H65" s="28">
        <v>8707345000</v>
      </c>
      <c r="I65" s="29">
        <v>6</v>
      </c>
      <c r="J65" s="29" t="s">
        <v>0</v>
      </c>
      <c r="K65" s="30"/>
      <c r="L65" s="42">
        <v>979.79</v>
      </c>
      <c r="M65" s="30" t="s">
        <v>702</v>
      </c>
      <c r="N65" s="31" t="s">
        <v>702</v>
      </c>
      <c r="O65" s="31"/>
      <c r="P65" s="32">
        <v>44.28223844282238</v>
      </c>
      <c r="Q65" s="29" t="str">
        <f t="shared" si="13"/>
        <v>YES</v>
      </c>
      <c r="R65" s="29" t="s">
        <v>1</v>
      </c>
      <c r="S65" s="31" t="s">
        <v>701</v>
      </c>
      <c r="T65" s="33">
        <v>9462</v>
      </c>
      <c r="U65" s="34">
        <v>4911.22863</v>
      </c>
      <c r="V65" s="35">
        <v>8534.699033500001</v>
      </c>
      <c r="W65" s="36">
        <v>69400</v>
      </c>
      <c r="X65" s="37">
        <f t="shared" si="0"/>
        <v>0</v>
      </c>
      <c r="Y65" s="37">
        <f t="shared" si="1"/>
        <v>0</v>
      </c>
      <c r="Z65" s="37">
        <f t="shared" si="2"/>
        <v>0</v>
      </c>
      <c r="AA65" s="37">
        <f t="shared" si="3"/>
        <v>0</v>
      </c>
      <c r="AB65" s="37">
        <f t="shared" si="4"/>
        <v>1</v>
      </c>
      <c r="AC65" s="37">
        <f t="shared" si="5"/>
        <v>1</v>
      </c>
      <c r="AD65" s="37" t="str">
        <f t="shared" si="6"/>
        <v>CHECK</v>
      </c>
      <c r="AE65" s="37">
        <f t="shared" si="7"/>
        <v>0</v>
      </c>
      <c r="AF65" s="37" t="str">
        <f t="shared" si="8"/>
        <v>RLISP</v>
      </c>
      <c r="AG65" s="37">
        <f t="shared" si="9"/>
        <v>0</v>
      </c>
      <c r="AH65" s="28">
        <f t="shared" si="10"/>
        <v>0</v>
      </c>
      <c r="AI65" s="28">
        <f t="shared" si="11"/>
        <v>0</v>
      </c>
      <c r="AJ65" s="28">
        <f t="shared" si="12"/>
        <v>0</v>
      </c>
    </row>
    <row r="66" spans="1:36" s="28" customFormat="1" ht="12.75">
      <c r="A66" s="27">
        <v>511820</v>
      </c>
      <c r="B66" s="26">
        <v>5006000</v>
      </c>
      <c r="C66" s="26" t="s">
        <v>499</v>
      </c>
      <c r="D66" s="28" t="s">
        <v>498</v>
      </c>
      <c r="E66" s="28" t="s">
        <v>499</v>
      </c>
      <c r="F66" s="28">
        <v>71857</v>
      </c>
      <c r="G66" s="28">
        <v>2749</v>
      </c>
      <c r="H66" s="28">
        <v>8708873016</v>
      </c>
      <c r="I66" s="29">
        <v>6</v>
      </c>
      <c r="J66" s="29" t="s">
        <v>0</v>
      </c>
      <c r="K66" s="30"/>
      <c r="L66" s="42">
        <v>1043.38</v>
      </c>
      <c r="M66" s="30" t="s">
        <v>702</v>
      </c>
      <c r="N66" s="31" t="s">
        <v>702</v>
      </c>
      <c r="O66" s="31"/>
      <c r="P66" s="32">
        <v>26.744186046511626</v>
      </c>
      <c r="Q66" s="29" t="str">
        <f t="shared" si="13"/>
        <v>YES</v>
      </c>
      <c r="R66" s="29" t="s">
        <v>1</v>
      </c>
      <c r="S66" s="31" t="s">
        <v>701</v>
      </c>
      <c r="T66" s="33">
        <v>7807</v>
      </c>
      <c r="U66" s="34">
        <v>5019.864102</v>
      </c>
      <c r="V66" s="35">
        <v>6766.1255559</v>
      </c>
      <c r="W66" s="36">
        <v>44120</v>
      </c>
      <c r="X66" s="37">
        <f t="shared" si="0"/>
        <v>0</v>
      </c>
      <c r="Y66" s="37">
        <f t="shared" si="1"/>
        <v>0</v>
      </c>
      <c r="Z66" s="37">
        <f t="shared" si="2"/>
        <v>0</v>
      </c>
      <c r="AA66" s="37">
        <f t="shared" si="3"/>
        <v>0</v>
      </c>
      <c r="AB66" s="37">
        <f t="shared" si="4"/>
        <v>1</v>
      </c>
      <c r="AC66" s="37">
        <f t="shared" si="5"/>
        <v>1</v>
      </c>
      <c r="AD66" s="37" t="str">
        <f t="shared" si="6"/>
        <v>CHECK</v>
      </c>
      <c r="AE66" s="37">
        <f t="shared" si="7"/>
        <v>0</v>
      </c>
      <c r="AF66" s="37" t="str">
        <f t="shared" si="8"/>
        <v>RLISP</v>
      </c>
      <c r="AG66" s="37">
        <f t="shared" si="9"/>
        <v>0</v>
      </c>
      <c r="AH66" s="28">
        <f t="shared" si="10"/>
        <v>0</v>
      </c>
      <c r="AI66" s="28">
        <f t="shared" si="11"/>
        <v>0</v>
      </c>
      <c r="AJ66" s="28">
        <f t="shared" si="12"/>
        <v>0</v>
      </c>
    </row>
    <row r="67" spans="1:36" s="28" customFormat="1" ht="12.75">
      <c r="A67" s="27">
        <v>500032</v>
      </c>
      <c r="B67" s="26">
        <v>5201000</v>
      </c>
      <c r="C67" s="26" t="s">
        <v>62</v>
      </c>
      <c r="D67" s="28" t="s">
        <v>61</v>
      </c>
      <c r="E67" s="28" t="s">
        <v>62</v>
      </c>
      <c r="F67" s="28">
        <v>71720</v>
      </c>
      <c r="G67" s="28">
        <v>195</v>
      </c>
      <c r="H67" s="28">
        <v>8706872236</v>
      </c>
      <c r="I67" s="29">
        <v>7</v>
      </c>
      <c r="J67" s="29" t="s">
        <v>1</v>
      </c>
      <c r="K67" s="30" t="s">
        <v>700</v>
      </c>
      <c r="L67" s="42">
        <v>699.52</v>
      </c>
      <c r="M67" s="30" t="s">
        <v>702</v>
      </c>
      <c r="N67" s="31" t="s">
        <v>702</v>
      </c>
      <c r="O67" s="31"/>
      <c r="P67" s="32">
        <v>22.566995768688294</v>
      </c>
      <c r="Q67" s="29" t="str">
        <f t="shared" si="13"/>
        <v>YES</v>
      </c>
      <c r="R67" s="29" t="s">
        <v>1</v>
      </c>
      <c r="S67" s="31" t="s">
        <v>701</v>
      </c>
      <c r="T67" s="33">
        <v>5260</v>
      </c>
      <c r="U67" s="34">
        <v>3345.067242</v>
      </c>
      <c r="V67" s="35">
        <v>4508.7166689</v>
      </c>
      <c r="W67" s="36">
        <v>23203</v>
      </c>
      <c r="X67" s="37">
        <f t="shared" si="0"/>
        <v>1</v>
      </c>
      <c r="Y67" s="37">
        <f t="shared" si="1"/>
        <v>0</v>
      </c>
      <c r="Z67" s="37">
        <f t="shared" si="2"/>
        <v>0</v>
      </c>
      <c r="AA67" s="37">
        <f t="shared" si="3"/>
        <v>0</v>
      </c>
      <c r="AB67" s="37">
        <f t="shared" si="4"/>
        <v>1</v>
      </c>
      <c r="AC67" s="37">
        <f t="shared" si="5"/>
        <v>1</v>
      </c>
      <c r="AD67" s="37" t="str">
        <f t="shared" si="6"/>
        <v>CHECK</v>
      </c>
      <c r="AE67" s="37">
        <f t="shared" si="7"/>
        <v>0</v>
      </c>
      <c r="AF67" s="37" t="str">
        <f t="shared" si="8"/>
        <v>RLISP</v>
      </c>
      <c r="AG67" s="37">
        <f t="shared" si="9"/>
        <v>0</v>
      </c>
      <c r="AH67" s="28">
        <f t="shared" si="10"/>
        <v>0</v>
      </c>
      <c r="AI67" s="28">
        <f t="shared" si="11"/>
        <v>0</v>
      </c>
      <c r="AJ67" s="28">
        <f t="shared" si="12"/>
        <v>0</v>
      </c>
    </row>
    <row r="68" spans="1:36" s="28" customFormat="1" ht="12.75">
      <c r="A68" s="27">
        <v>506060</v>
      </c>
      <c r="B68" s="26">
        <v>5204000</v>
      </c>
      <c r="C68" s="26" t="s">
        <v>638</v>
      </c>
      <c r="D68" s="28" t="s">
        <v>258</v>
      </c>
      <c r="E68" s="28" t="s">
        <v>259</v>
      </c>
      <c r="F68" s="28">
        <v>71701</v>
      </c>
      <c r="G68" s="28">
        <v>3327</v>
      </c>
      <c r="H68" s="28">
        <v>8708364193</v>
      </c>
      <c r="I68" s="29" t="s">
        <v>2</v>
      </c>
      <c r="J68" s="29" t="s">
        <v>0</v>
      </c>
      <c r="K68" s="30"/>
      <c r="L68" s="42">
        <v>3030.26</v>
      </c>
      <c r="M68" s="30" t="s">
        <v>702</v>
      </c>
      <c r="N68" s="31" t="s">
        <v>702</v>
      </c>
      <c r="O68" s="31"/>
      <c r="P68" s="32">
        <v>29.236704326260675</v>
      </c>
      <c r="Q68" s="29" t="str">
        <f t="shared" si="13"/>
        <v>YES</v>
      </c>
      <c r="R68" s="29" t="s">
        <v>1</v>
      </c>
      <c r="S68" s="31" t="s">
        <v>701</v>
      </c>
      <c r="T68" s="33">
        <v>26206</v>
      </c>
      <c r="U68" s="34">
        <v>15476.028282</v>
      </c>
      <c r="V68" s="35">
        <v>26893.6783369</v>
      </c>
      <c r="W68" s="36">
        <v>143778</v>
      </c>
      <c r="X68" s="37">
        <f t="shared" si="0"/>
        <v>0</v>
      </c>
      <c r="Y68" s="37">
        <f t="shared" si="1"/>
        <v>0</v>
      </c>
      <c r="Z68" s="37">
        <f t="shared" si="2"/>
        <v>0</v>
      </c>
      <c r="AA68" s="37">
        <f t="shared" si="3"/>
        <v>0</v>
      </c>
      <c r="AB68" s="37">
        <f t="shared" si="4"/>
        <v>1</v>
      </c>
      <c r="AC68" s="37">
        <f t="shared" si="5"/>
        <v>1</v>
      </c>
      <c r="AD68" s="37" t="str">
        <f t="shared" si="6"/>
        <v>CHECK</v>
      </c>
      <c r="AE68" s="37">
        <f t="shared" si="7"/>
        <v>0</v>
      </c>
      <c r="AF68" s="37" t="str">
        <f t="shared" si="8"/>
        <v>RLISP</v>
      </c>
      <c r="AG68" s="37">
        <f t="shared" si="9"/>
        <v>0</v>
      </c>
      <c r="AH68" s="28">
        <f t="shared" si="10"/>
        <v>0</v>
      </c>
      <c r="AI68" s="28">
        <f t="shared" si="11"/>
        <v>0</v>
      </c>
      <c r="AJ68" s="28">
        <f t="shared" si="12"/>
        <v>0</v>
      </c>
    </row>
    <row r="69" spans="1:36" s="28" customFormat="1" ht="12.75">
      <c r="A69" s="27">
        <v>505580</v>
      </c>
      <c r="B69" s="26">
        <v>5301000</v>
      </c>
      <c r="C69" s="26" t="s">
        <v>636</v>
      </c>
      <c r="D69" s="28" t="s">
        <v>239</v>
      </c>
      <c r="E69" s="28" t="s">
        <v>240</v>
      </c>
      <c r="F69" s="28">
        <v>72016</v>
      </c>
      <c r="G69" s="28">
        <v>360</v>
      </c>
      <c r="H69" s="28">
        <v>5017592808</v>
      </c>
      <c r="I69" s="29">
        <v>7</v>
      </c>
      <c r="J69" s="29" t="s">
        <v>1</v>
      </c>
      <c r="K69" s="30" t="s">
        <v>700</v>
      </c>
      <c r="L69" s="42">
        <v>708.23</v>
      </c>
      <c r="M69" s="30" t="s">
        <v>702</v>
      </c>
      <c r="N69" s="31" t="s">
        <v>702</v>
      </c>
      <c r="O69" s="31"/>
      <c r="P69" s="32">
        <v>21.035598705501616</v>
      </c>
      <c r="Q69" s="29" t="str">
        <f t="shared" si="13"/>
        <v>YES</v>
      </c>
      <c r="R69" s="29" t="s">
        <v>1</v>
      </c>
      <c r="S69" s="31" t="s">
        <v>702</v>
      </c>
      <c r="T69" s="33">
        <v>5339</v>
      </c>
      <c r="U69" s="34">
        <v>3304.32894</v>
      </c>
      <c r="V69" s="35">
        <v>5741.806723</v>
      </c>
      <c r="W69" s="36">
        <v>19733</v>
      </c>
      <c r="X69" s="37">
        <f t="shared" si="0"/>
        <v>1</v>
      </c>
      <c r="Y69" s="37">
        <f t="shared" si="1"/>
        <v>0</v>
      </c>
      <c r="Z69" s="37">
        <f t="shared" si="2"/>
        <v>0</v>
      </c>
      <c r="AA69" s="37">
        <f t="shared" si="3"/>
        <v>0</v>
      </c>
      <c r="AB69" s="37">
        <f t="shared" si="4"/>
        <v>1</v>
      </c>
      <c r="AC69" s="37">
        <f t="shared" si="5"/>
        <v>1</v>
      </c>
      <c r="AD69" s="37" t="str">
        <f t="shared" si="6"/>
        <v>CHECK</v>
      </c>
      <c r="AE69" s="37">
        <f t="shared" si="7"/>
        <v>0</v>
      </c>
      <c r="AF69" s="37" t="str">
        <f t="shared" si="8"/>
        <v>RLISP</v>
      </c>
      <c r="AG69" s="37">
        <f t="shared" si="9"/>
        <v>0</v>
      </c>
      <c r="AH69" s="28">
        <f t="shared" si="10"/>
        <v>0</v>
      </c>
      <c r="AI69" s="28">
        <f t="shared" si="11"/>
        <v>0</v>
      </c>
      <c r="AJ69" s="28">
        <f t="shared" si="12"/>
        <v>0</v>
      </c>
    </row>
    <row r="70" spans="1:36" s="28" customFormat="1" ht="12.75">
      <c r="A70" s="27">
        <v>511340</v>
      </c>
      <c r="B70" s="26">
        <v>5303000</v>
      </c>
      <c r="C70" s="26" t="s">
        <v>482</v>
      </c>
      <c r="D70" s="28" t="s">
        <v>481</v>
      </c>
      <c r="E70" s="28" t="s">
        <v>482</v>
      </c>
      <c r="F70" s="28">
        <v>72126</v>
      </c>
      <c r="G70" s="28">
        <v>9484</v>
      </c>
      <c r="H70" s="28">
        <v>5018892327</v>
      </c>
      <c r="I70" s="29">
        <v>7</v>
      </c>
      <c r="J70" s="29" t="s">
        <v>1</v>
      </c>
      <c r="K70" s="30" t="s">
        <v>700</v>
      </c>
      <c r="L70" s="42">
        <v>902.39</v>
      </c>
      <c r="M70" s="30" t="s">
        <v>702</v>
      </c>
      <c r="N70" s="31" t="s">
        <v>702</v>
      </c>
      <c r="O70" s="31"/>
      <c r="P70" s="32">
        <v>20.5761316872428</v>
      </c>
      <c r="Q70" s="29" t="str">
        <f t="shared" si="13"/>
        <v>YES</v>
      </c>
      <c r="R70" s="29" t="s">
        <v>1</v>
      </c>
      <c r="S70" s="31" t="s">
        <v>701</v>
      </c>
      <c r="T70" s="33">
        <v>5491</v>
      </c>
      <c r="U70" s="34">
        <v>4295.627622</v>
      </c>
      <c r="V70" s="35">
        <v>5789.9487399</v>
      </c>
      <c r="W70" s="36">
        <v>29174</v>
      </c>
      <c r="X70" s="37">
        <f t="shared" si="0"/>
        <v>1</v>
      </c>
      <c r="Y70" s="37">
        <f t="shared" si="1"/>
        <v>0</v>
      </c>
      <c r="Z70" s="37">
        <f t="shared" si="2"/>
        <v>0</v>
      </c>
      <c r="AA70" s="37">
        <f t="shared" si="3"/>
        <v>0</v>
      </c>
      <c r="AB70" s="37">
        <f t="shared" si="4"/>
        <v>1</v>
      </c>
      <c r="AC70" s="37">
        <f t="shared" si="5"/>
        <v>1</v>
      </c>
      <c r="AD70" s="37" t="str">
        <f t="shared" si="6"/>
        <v>CHECK</v>
      </c>
      <c r="AE70" s="37">
        <f t="shared" si="7"/>
        <v>0</v>
      </c>
      <c r="AF70" s="37" t="str">
        <f t="shared" si="8"/>
        <v>RLISP</v>
      </c>
      <c r="AG70" s="37">
        <f t="shared" si="9"/>
        <v>0</v>
      </c>
      <c r="AH70" s="28">
        <f t="shared" si="10"/>
        <v>0</v>
      </c>
      <c r="AI70" s="28">
        <f t="shared" si="11"/>
        <v>0</v>
      </c>
      <c r="AJ70" s="28">
        <f t="shared" si="12"/>
        <v>0</v>
      </c>
    </row>
    <row r="71" spans="1:36" s="28" customFormat="1" ht="12.75">
      <c r="A71" s="27">
        <v>502730</v>
      </c>
      <c r="B71" s="26">
        <v>5401000</v>
      </c>
      <c r="C71" s="26" t="s">
        <v>621</v>
      </c>
      <c r="D71" s="28" t="s">
        <v>112</v>
      </c>
      <c r="E71" s="28" t="s">
        <v>113</v>
      </c>
      <c r="F71" s="28">
        <v>72355</v>
      </c>
      <c r="G71" s="28">
        <v>97</v>
      </c>
      <c r="H71" s="28">
        <v>8705727294</v>
      </c>
      <c r="I71" s="29">
        <v>7</v>
      </c>
      <c r="J71" s="29" t="s">
        <v>1</v>
      </c>
      <c r="K71" s="30" t="s">
        <v>700</v>
      </c>
      <c r="L71" s="42">
        <v>697.87</v>
      </c>
      <c r="M71" s="30" t="s">
        <v>702</v>
      </c>
      <c r="N71" s="31" t="s">
        <v>702</v>
      </c>
      <c r="O71" s="31"/>
      <c r="P71" s="32">
        <v>24.65753424657534</v>
      </c>
      <c r="Q71" s="29" t="str">
        <f t="shared" si="13"/>
        <v>YES</v>
      </c>
      <c r="R71" s="29" t="s">
        <v>1</v>
      </c>
      <c r="S71" s="31" t="s">
        <v>701</v>
      </c>
      <c r="T71" s="33">
        <v>4681</v>
      </c>
      <c r="U71" s="34">
        <v>3164.008122</v>
      </c>
      <c r="V71" s="35">
        <v>4618.536560699999</v>
      </c>
      <c r="W71" s="36">
        <v>21507</v>
      </c>
      <c r="X71" s="37">
        <f t="shared" si="0"/>
        <v>1</v>
      </c>
      <c r="Y71" s="37">
        <f t="shared" si="1"/>
        <v>0</v>
      </c>
      <c r="Z71" s="37">
        <f t="shared" si="2"/>
        <v>0</v>
      </c>
      <c r="AA71" s="37">
        <f t="shared" si="3"/>
        <v>0</v>
      </c>
      <c r="AB71" s="37">
        <f t="shared" si="4"/>
        <v>1</v>
      </c>
      <c r="AC71" s="37">
        <f t="shared" si="5"/>
        <v>1</v>
      </c>
      <c r="AD71" s="37" t="str">
        <f t="shared" si="6"/>
        <v>CHECK</v>
      </c>
      <c r="AE71" s="37">
        <f t="shared" si="7"/>
        <v>0</v>
      </c>
      <c r="AF71" s="37" t="str">
        <f t="shared" si="8"/>
        <v>RLISP</v>
      </c>
      <c r="AG71" s="37">
        <f t="shared" si="9"/>
        <v>0</v>
      </c>
      <c r="AH71" s="28">
        <f t="shared" si="10"/>
        <v>0</v>
      </c>
      <c r="AI71" s="28">
        <f t="shared" si="11"/>
        <v>0</v>
      </c>
      <c r="AJ71" s="28">
        <f t="shared" si="12"/>
        <v>0</v>
      </c>
    </row>
    <row r="72" spans="1:36" s="28" customFormat="1" ht="12.75">
      <c r="A72" s="27">
        <v>507680</v>
      </c>
      <c r="B72" s="26">
        <v>5403000</v>
      </c>
      <c r="C72" s="26" t="s">
        <v>647</v>
      </c>
      <c r="D72" s="28" t="s">
        <v>330</v>
      </c>
      <c r="E72" s="28" t="s">
        <v>329</v>
      </c>
      <c r="F72" s="28">
        <v>72342</v>
      </c>
      <c r="G72" s="28">
        <v>369</v>
      </c>
      <c r="H72" s="28">
        <v>8703388172</v>
      </c>
      <c r="I72" s="29">
        <v>6</v>
      </c>
      <c r="J72" s="29" t="s">
        <v>0</v>
      </c>
      <c r="K72" s="30"/>
      <c r="L72" s="42">
        <v>3337.38</v>
      </c>
      <c r="M72" s="30" t="s">
        <v>702</v>
      </c>
      <c r="N72" s="31" t="s">
        <v>702</v>
      </c>
      <c r="O72" s="31"/>
      <c r="P72" s="32">
        <v>44.326710816777044</v>
      </c>
      <c r="Q72" s="29" t="str">
        <f t="shared" si="13"/>
        <v>YES</v>
      </c>
      <c r="R72" s="29" t="s">
        <v>1</v>
      </c>
      <c r="S72" s="31" t="s">
        <v>701</v>
      </c>
      <c r="T72" s="33">
        <v>34452</v>
      </c>
      <c r="U72" s="34">
        <v>16603.121304</v>
      </c>
      <c r="V72" s="35">
        <v>28907.5612425</v>
      </c>
      <c r="W72" s="36">
        <v>253084</v>
      </c>
      <c r="X72" s="37">
        <f aca="true" t="shared" si="14" ref="X72:X109">IF(OR(J72="YES",K72="YES"),1,0)</f>
        <v>0</v>
      </c>
      <c r="Y72" s="37">
        <f aca="true" t="shared" si="15" ref="Y72:Y109">IF(OR(L72&lt;600,M72="YES"),1,0)</f>
        <v>0</v>
      </c>
      <c r="Z72" s="37">
        <f aca="true" t="shared" si="16" ref="Z72:Z109">IF(AND(X72=1,Y72=1),"ELIGIBLE",0)</f>
        <v>0</v>
      </c>
      <c r="AA72" s="37">
        <f aca="true" t="shared" si="17" ref="AA72:AA109">IF(AND(Z72="ELIGIBLE",N72="YES"),"OKAY",0)</f>
        <v>0</v>
      </c>
      <c r="AB72" s="37">
        <f aca="true" t="shared" si="18" ref="AB72:AB109">IF(AND(P72&gt;=20,Q72="YES"),1,0)</f>
        <v>1</v>
      </c>
      <c r="AC72" s="37">
        <f aca="true" t="shared" si="19" ref="AC72:AC109">IF(R72="YES",1,0)</f>
        <v>1</v>
      </c>
      <c r="AD72" s="37" t="str">
        <f aca="true" t="shared" si="20" ref="AD72:AD109">IF(AND(AB72=1,AC72=1),"CHECK",0)</f>
        <v>CHECK</v>
      </c>
      <c r="AE72" s="37">
        <f aca="true" t="shared" si="21" ref="AE72:AE109">IF(AND(Z72="ELIGIBLE",AD72="CHECK"),"SRSA",0)</f>
        <v>0</v>
      </c>
      <c r="AF72" s="37" t="str">
        <f aca="true" t="shared" si="22" ref="AF72:AF109">IF(AND(AD72="CHECK",AE72=0),"RLISP",0)</f>
        <v>RLISP</v>
      </c>
      <c r="AG72" s="37">
        <f aca="true" t="shared" si="23" ref="AG72:AG109">IF(AND(AA72="OKAY",AF72="RLISP"),"NO",0)</f>
        <v>0</v>
      </c>
      <c r="AH72" s="28">
        <f aca="true" t="shared" si="24" ref="AH72:AH109">IF(AND(OR(X72=0,Y72=0),(N72="YES")),"TROUBLE",0)</f>
        <v>0</v>
      </c>
      <c r="AI72" s="28">
        <f aca="true" t="shared" si="25" ref="AI72:AI109">IF(AND(OR(AB72=0,AC72=0),(S72="YES")),"TROUBLE",0)</f>
        <v>0</v>
      </c>
      <c r="AJ72" s="28">
        <f aca="true" t="shared" si="26" ref="AJ72:AJ109">IF(AND(AND(AD72=0,P72&gt;=19.95),(S72=1)),"PROBLEM",0)</f>
        <v>0</v>
      </c>
    </row>
    <row r="73" spans="1:36" s="28" customFormat="1" ht="12.75">
      <c r="A73" s="27">
        <v>509510</v>
      </c>
      <c r="B73" s="26">
        <v>5404000</v>
      </c>
      <c r="C73" s="26" t="s">
        <v>406</v>
      </c>
      <c r="D73" s="28" t="s">
        <v>405</v>
      </c>
      <c r="E73" s="28" t="s">
        <v>406</v>
      </c>
      <c r="F73" s="28">
        <v>72366</v>
      </c>
      <c r="G73" s="28">
        <v>1870</v>
      </c>
      <c r="H73" s="28">
        <v>5018292594</v>
      </c>
      <c r="I73" s="29">
        <v>7</v>
      </c>
      <c r="J73" s="29" t="s">
        <v>1</v>
      </c>
      <c r="K73" s="30" t="s">
        <v>700</v>
      </c>
      <c r="L73" s="42">
        <v>639.27</v>
      </c>
      <c r="M73" s="30" t="s">
        <v>702</v>
      </c>
      <c r="N73" s="31" t="s">
        <v>702</v>
      </c>
      <c r="O73" s="31"/>
      <c r="P73" s="32">
        <v>46.651785714285715</v>
      </c>
      <c r="Q73" s="29" t="str">
        <f aca="true" t="shared" si="27" ref="Q73:Q109">IF(P73&lt;20,"NO","YES")</f>
        <v>YES</v>
      </c>
      <c r="R73" s="29" t="s">
        <v>1</v>
      </c>
      <c r="S73" s="31" t="s">
        <v>701</v>
      </c>
      <c r="T73" s="33">
        <v>7430</v>
      </c>
      <c r="U73" s="34">
        <v>3222.852336</v>
      </c>
      <c r="V73" s="35">
        <v>5600.9868312</v>
      </c>
      <c r="W73" s="36">
        <v>52323</v>
      </c>
      <c r="X73" s="37">
        <f t="shared" si="14"/>
        <v>1</v>
      </c>
      <c r="Y73" s="37">
        <f t="shared" si="15"/>
        <v>0</v>
      </c>
      <c r="Z73" s="37">
        <f t="shared" si="16"/>
        <v>0</v>
      </c>
      <c r="AA73" s="37">
        <f t="shared" si="17"/>
        <v>0</v>
      </c>
      <c r="AB73" s="37">
        <f t="shared" si="18"/>
        <v>1</v>
      </c>
      <c r="AC73" s="37">
        <f t="shared" si="19"/>
        <v>1</v>
      </c>
      <c r="AD73" s="37" t="str">
        <f t="shared" si="20"/>
        <v>CHECK</v>
      </c>
      <c r="AE73" s="37">
        <f t="shared" si="21"/>
        <v>0</v>
      </c>
      <c r="AF73" s="37" t="str">
        <f t="shared" si="22"/>
        <v>RLISP</v>
      </c>
      <c r="AG73" s="37">
        <f t="shared" si="23"/>
        <v>0</v>
      </c>
      <c r="AH73" s="28">
        <f t="shared" si="24"/>
        <v>0</v>
      </c>
      <c r="AI73" s="28">
        <f t="shared" si="25"/>
        <v>0</v>
      </c>
      <c r="AJ73" s="28">
        <f t="shared" si="26"/>
        <v>0</v>
      </c>
    </row>
    <row r="74" spans="1:36" s="28" customFormat="1" ht="12.75">
      <c r="A74" s="27">
        <v>506690</v>
      </c>
      <c r="B74" s="26">
        <v>5502000</v>
      </c>
      <c r="C74" s="26" t="s">
        <v>642</v>
      </c>
      <c r="D74" s="28" t="s">
        <v>286</v>
      </c>
      <c r="E74" s="28" t="s">
        <v>287</v>
      </c>
      <c r="F74" s="28">
        <v>71921</v>
      </c>
      <c r="G74" s="28">
        <v>8562</v>
      </c>
      <c r="H74" s="28">
        <v>8703562912</v>
      </c>
      <c r="I74" s="29">
        <v>7</v>
      </c>
      <c r="J74" s="29" t="s">
        <v>1</v>
      </c>
      <c r="K74" s="30" t="s">
        <v>700</v>
      </c>
      <c r="L74" s="42">
        <v>917</v>
      </c>
      <c r="M74" s="30" t="s">
        <v>702</v>
      </c>
      <c r="N74" s="31" t="s">
        <v>702</v>
      </c>
      <c r="O74" s="31"/>
      <c r="P74" s="32">
        <v>27.486910994764397</v>
      </c>
      <c r="Q74" s="29" t="str">
        <f t="shared" si="27"/>
        <v>YES</v>
      </c>
      <c r="R74" s="29" t="s">
        <v>1</v>
      </c>
      <c r="S74" s="31" t="s">
        <v>701</v>
      </c>
      <c r="T74" s="33">
        <v>6834</v>
      </c>
      <c r="U74" s="34">
        <v>4399.736616</v>
      </c>
      <c r="V74" s="35">
        <v>5930.2741571999995</v>
      </c>
      <c r="W74" s="36">
        <v>30467</v>
      </c>
      <c r="X74" s="37">
        <f t="shared" si="14"/>
        <v>1</v>
      </c>
      <c r="Y74" s="37">
        <f t="shared" si="15"/>
        <v>0</v>
      </c>
      <c r="Z74" s="37">
        <f t="shared" si="16"/>
        <v>0</v>
      </c>
      <c r="AA74" s="37">
        <f t="shared" si="17"/>
        <v>0</v>
      </c>
      <c r="AB74" s="37">
        <f t="shared" si="18"/>
        <v>1</v>
      </c>
      <c r="AC74" s="37">
        <f t="shared" si="19"/>
        <v>1</v>
      </c>
      <c r="AD74" s="37" t="str">
        <f t="shared" si="20"/>
        <v>CHECK</v>
      </c>
      <c r="AE74" s="37">
        <f t="shared" si="21"/>
        <v>0</v>
      </c>
      <c r="AF74" s="37" t="str">
        <f t="shared" si="22"/>
        <v>RLISP</v>
      </c>
      <c r="AG74" s="37">
        <f t="shared" si="23"/>
        <v>0</v>
      </c>
      <c r="AH74" s="28">
        <f t="shared" si="24"/>
        <v>0</v>
      </c>
      <c r="AI74" s="28">
        <f t="shared" si="25"/>
        <v>0</v>
      </c>
      <c r="AJ74" s="28">
        <f t="shared" si="26"/>
        <v>0</v>
      </c>
    </row>
    <row r="75" spans="1:36" s="28" customFormat="1" ht="12.75">
      <c r="A75" s="27">
        <v>507350</v>
      </c>
      <c r="B75" s="26">
        <v>5602000</v>
      </c>
      <c r="C75" s="26" t="s">
        <v>313</v>
      </c>
      <c r="D75" s="28" t="s">
        <v>312</v>
      </c>
      <c r="E75" s="28" t="s">
        <v>313</v>
      </c>
      <c r="F75" s="28">
        <v>72432</v>
      </c>
      <c r="G75" s="28">
        <v>47</v>
      </c>
      <c r="H75" s="28">
        <v>8705782416</v>
      </c>
      <c r="I75" s="29">
        <v>7</v>
      </c>
      <c r="J75" s="29" t="s">
        <v>1</v>
      </c>
      <c r="K75" s="30" t="s">
        <v>700</v>
      </c>
      <c r="L75" s="42">
        <v>1002.26</v>
      </c>
      <c r="M75" s="30" t="s">
        <v>702</v>
      </c>
      <c r="N75" s="31" t="s">
        <v>702</v>
      </c>
      <c r="O75" s="31"/>
      <c r="P75" s="32">
        <v>25.267665952890795</v>
      </c>
      <c r="Q75" s="29" t="str">
        <f t="shared" si="27"/>
        <v>YES</v>
      </c>
      <c r="R75" s="29" t="s">
        <v>1</v>
      </c>
      <c r="S75" s="31" t="s">
        <v>701</v>
      </c>
      <c r="T75" s="33">
        <v>8031</v>
      </c>
      <c r="U75" s="34">
        <v>4870.490328</v>
      </c>
      <c r="V75" s="35">
        <v>8463.7890876</v>
      </c>
      <c r="W75" s="36">
        <v>34128</v>
      </c>
      <c r="X75" s="37">
        <f t="shared" si="14"/>
        <v>1</v>
      </c>
      <c r="Y75" s="37">
        <f t="shared" si="15"/>
        <v>0</v>
      </c>
      <c r="Z75" s="37">
        <f t="shared" si="16"/>
        <v>0</v>
      </c>
      <c r="AA75" s="37">
        <f t="shared" si="17"/>
        <v>0</v>
      </c>
      <c r="AB75" s="37">
        <f t="shared" si="18"/>
        <v>1</v>
      </c>
      <c r="AC75" s="37">
        <f t="shared" si="19"/>
        <v>1</v>
      </c>
      <c r="AD75" s="37" t="str">
        <f t="shared" si="20"/>
        <v>CHECK</v>
      </c>
      <c r="AE75" s="37">
        <f t="shared" si="21"/>
        <v>0</v>
      </c>
      <c r="AF75" s="37" t="str">
        <f t="shared" si="22"/>
        <v>RLISP</v>
      </c>
      <c r="AG75" s="37">
        <f t="shared" si="23"/>
        <v>0</v>
      </c>
      <c r="AH75" s="28">
        <f t="shared" si="24"/>
        <v>0</v>
      </c>
      <c r="AI75" s="28">
        <f t="shared" si="25"/>
        <v>0</v>
      </c>
      <c r="AJ75" s="28">
        <f t="shared" si="26"/>
        <v>0</v>
      </c>
    </row>
    <row r="76" spans="1:36" s="28" customFormat="1" ht="12.75">
      <c r="A76" s="27">
        <v>509420</v>
      </c>
      <c r="B76" s="26">
        <v>5604000</v>
      </c>
      <c r="C76" s="26" t="s">
        <v>402</v>
      </c>
      <c r="D76" s="28" t="s">
        <v>401</v>
      </c>
      <c r="E76" s="28" t="s">
        <v>402</v>
      </c>
      <c r="F76" s="28">
        <v>72365</v>
      </c>
      <c r="G76" s="28">
        <v>2241</v>
      </c>
      <c r="H76" s="28">
        <v>8703582913</v>
      </c>
      <c r="I76" s="29">
        <v>6</v>
      </c>
      <c r="J76" s="29" t="s">
        <v>0</v>
      </c>
      <c r="K76" s="30"/>
      <c r="L76" s="42">
        <v>710</v>
      </c>
      <c r="M76" s="30" t="s">
        <v>702</v>
      </c>
      <c r="N76" s="31" t="s">
        <v>702</v>
      </c>
      <c r="O76" s="31"/>
      <c r="P76" s="32">
        <v>42.35423542354235</v>
      </c>
      <c r="Q76" s="29" t="str">
        <f t="shared" si="27"/>
        <v>YES</v>
      </c>
      <c r="R76" s="29" t="s">
        <v>1</v>
      </c>
      <c r="S76" s="31" t="s">
        <v>701</v>
      </c>
      <c r="T76" s="33">
        <v>6060</v>
      </c>
      <c r="U76" s="34">
        <v>3281.69655</v>
      </c>
      <c r="V76" s="35">
        <v>5703.3011975</v>
      </c>
      <c r="W76" s="36">
        <v>48663</v>
      </c>
      <c r="X76" s="37">
        <f t="shared" si="14"/>
        <v>0</v>
      </c>
      <c r="Y76" s="37">
        <f t="shared" si="15"/>
        <v>0</v>
      </c>
      <c r="Z76" s="37">
        <f t="shared" si="16"/>
        <v>0</v>
      </c>
      <c r="AA76" s="37">
        <f t="shared" si="17"/>
        <v>0</v>
      </c>
      <c r="AB76" s="37">
        <f t="shared" si="18"/>
        <v>1</v>
      </c>
      <c r="AC76" s="37">
        <f t="shared" si="19"/>
        <v>1</v>
      </c>
      <c r="AD76" s="37" t="str">
        <f t="shared" si="20"/>
        <v>CHECK</v>
      </c>
      <c r="AE76" s="37">
        <f t="shared" si="21"/>
        <v>0</v>
      </c>
      <c r="AF76" s="37" t="str">
        <f t="shared" si="22"/>
        <v>RLISP</v>
      </c>
      <c r="AG76" s="37">
        <f t="shared" si="23"/>
        <v>0</v>
      </c>
      <c r="AH76" s="28">
        <f t="shared" si="24"/>
        <v>0</v>
      </c>
      <c r="AI76" s="28">
        <f t="shared" si="25"/>
        <v>0</v>
      </c>
      <c r="AJ76" s="28">
        <f t="shared" si="26"/>
        <v>0</v>
      </c>
    </row>
    <row r="77" spans="1:36" s="28" customFormat="1" ht="12.75">
      <c r="A77" s="27">
        <v>500047</v>
      </c>
      <c r="B77" s="26">
        <v>5605000</v>
      </c>
      <c r="C77" s="26" t="s">
        <v>79</v>
      </c>
      <c r="D77" s="28" t="s">
        <v>78</v>
      </c>
      <c r="E77" s="28" t="s">
        <v>79</v>
      </c>
      <c r="F77" s="28">
        <v>72472</v>
      </c>
      <c r="G77" s="28">
        <v>2700</v>
      </c>
      <c r="H77" s="28">
        <v>8704836444</v>
      </c>
      <c r="I77" s="29" t="s">
        <v>2</v>
      </c>
      <c r="J77" s="29" t="s">
        <v>0</v>
      </c>
      <c r="K77" s="30"/>
      <c r="L77" s="42">
        <v>1579.16</v>
      </c>
      <c r="M77" s="30" t="s">
        <v>702</v>
      </c>
      <c r="N77" s="31" t="s">
        <v>702</v>
      </c>
      <c r="O77" s="31"/>
      <c r="P77" s="32">
        <v>23.076923076923077</v>
      </c>
      <c r="Q77" s="29" t="str">
        <f t="shared" si="27"/>
        <v>YES</v>
      </c>
      <c r="R77" s="29" t="s">
        <v>1</v>
      </c>
      <c r="S77" s="31" t="s">
        <v>701</v>
      </c>
      <c r="T77" s="33">
        <v>12890</v>
      </c>
      <c r="U77" s="34">
        <v>7667.853732</v>
      </c>
      <c r="V77" s="35">
        <v>13718.3272944</v>
      </c>
      <c r="W77" s="36">
        <v>56165</v>
      </c>
      <c r="X77" s="37">
        <f t="shared" si="14"/>
        <v>0</v>
      </c>
      <c r="Y77" s="37">
        <f t="shared" si="15"/>
        <v>0</v>
      </c>
      <c r="Z77" s="37">
        <f t="shared" si="16"/>
        <v>0</v>
      </c>
      <c r="AA77" s="37">
        <f t="shared" si="17"/>
        <v>0</v>
      </c>
      <c r="AB77" s="37">
        <f t="shared" si="18"/>
        <v>1</v>
      </c>
      <c r="AC77" s="37">
        <f t="shared" si="19"/>
        <v>1</v>
      </c>
      <c r="AD77" s="37" t="str">
        <f t="shared" si="20"/>
        <v>CHECK</v>
      </c>
      <c r="AE77" s="37">
        <f t="shared" si="21"/>
        <v>0</v>
      </c>
      <c r="AF77" s="37" t="str">
        <f t="shared" si="22"/>
        <v>RLISP</v>
      </c>
      <c r="AG77" s="37">
        <f t="shared" si="23"/>
        <v>0</v>
      </c>
      <c r="AH77" s="28">
        <f t="shared" si="24"/>
        <v>0</v>
      </c>
      <c r="AI77" s="28">
        <f t="shared" si="25"/>
        <v>0</v>
      </c>
      <c r="AJ77" s="28">
        <f t="shared" si="26"/>
        <v>0</v>
      </c>
    </row>
    <row r="78" spans="1:36" s="28" customFormat="1" ht="12.75">
      <c r="A78" s="27">
        <v>500048</v>
      </c>
      <c r="B78" s="26">
        <v>5608000</v>
      </c>
      <c r="C78" s="26" t="s">
        <v>615</v>
      </c>
      <c r="D78" s="28" t="s">
        <v>80</v>
      </c>
      <c r="E78" s="28" t="s">
        <v>81</v>
      </c>
      <c r="F78" s="28">
        <v>72354</v>
      </c>
      <c r="G78" s="28">
        <v>2424</v>
      </c>
      <c r="H78" s="28">
        <v>5014752472</v>
      </c>
      <c r="I78" s="29">
        <v>7</v>
      </c>
      <c r="J78" s="29" t="s">
        <v>1</v>
      </c>
      <c r="K78" s="30" t="s">
        <v>700</v>
      </c>
      <c r="L78" s="42">
        <v>792.72</v>
      </c>
      <c r="M78" s="30" t="s">
        <v>702</v>
      </c>
      <c r="N78" s="31" t="s">
        <v>702</v>
      </c>
      <c r="O78" s="31"/>
      <c r="P78" s="32">
        <v>35.507246376811594</v>
      </c>
      <c r="Q78" s="29" t="str">
        <f t="shared" si="27"/>
        <v>YES</v>
      </c>
      <c r="R78" s="29" t="s">
        <v>1</v>
      </c>
      <c r="S78" s="31" t="s">
        <v>701</v>
      </c>
      <c r="T78" s="33">
        <v>5834</v>
      </c>
      <c r="U78" s="34">
        <v>3756.97674</v>
      </c>
      <c r="V78" s="35">
        <v>5063.917233</v>
      </c>
      <c r="W78" s="36">
        <v>39042</v>
      </c>
      <c r="X78" s="37">
        <f t="shared" si="14"/>
        <v>1</v>
      </c>
      <c r="Y78" s="37">
        <f t="shared" si="15"/>
        <v>0</v>
      </c>
      <c r="Z78" s="37">
        <f t="shared" si="16"/>
        <v>0</v>
      </c>
      <c r="AA78" s="37">
        <f t="shared" si="17"/>
        <v>0</v>
      </c>
      <c r="AB78" s="37">
        <f t="shared" si="18"/>
        <v>1</v>
      </c>
      <c r="AC78" s="37">
        <f t="shared" si="19"/>
        <v>1</v>
      </c>
      <c r="AD78" s="37" t="str">
        <f t="shared" si="20"/>
        <v>CHECK</v>
      </c>
      <c r="AE78" s="37">
        <f t="shared" si="21"/>
        <v>0</v>
      </c>
      <c r="AF78" s="37" t="str">
        <f t="shared" si="22"/>
        <v>RLISP</v>
      </c>
      <c r="AG78" s="37">
        <f t="shared" si="23"/>
        <v>0</v>
      </c>
      <c r="AH78" s="28">
        <f t="shared" si="24"/>
        <v>0</v>
      </c>
      <c r="AI78" s="28">
        <f t="shared" si="25"/>
        <v>0</v>
      </c>
      <c r="AJ78" s="28">
        <f t="shared" si="26"/>
        <v>0</v>
      </c>
    </row>
    <row r="79" spans="1:36" s="28" customFormat="1" ht="12.75">
      <c r="A79" s="27">
        <v>502220</v>
      </c>
      <c r="B79" s="26">
        <v>5701000</v>
      </c>
      <c r="C79" s="26" t="s">
        <v>617</v>
      </c>
      <c r="D79" s="28" t="s">
        <v>86</v>
      </c>
      <c r="E79" s="28" t="s">
        <v>87</v>
      </c>
      <c r="F79" s="28">
        <v>71953</v>
      </c>
      <c r="G79" s="28">
        <v>8590</v>
      </c>
      <c r="H79" s="28">
        <v>5013942348</v>
      </c>
      <c r="I79" s="29">
        <v>6</v>
      </c>
      <c r="J79" s="29" t="s">
        <v>0</v>
      </c>
      <c r="K79" s="30"/>
      <c r="L79" s="42">
        <v>421.18</v>
      </c>
      <c r="M79" s="30" t="s">
        <v>700</v>
      </c>
      <c r="N79" s="31" t="s">
        <v>702</v>
      </c>
      <c r="O79" s="31"/>
      <c r="P79" s="32">
        <v>31.77777777777778</v>
      </c>
      <c r="Q79" s="29" t="str">
        <f t="shared" si="27"/>
        <v>YES</v>
      </c>
      <c r="R79" s="29" t="s">
        <v>1</v>
      </c>
      <c r="S79" s="31" t="s">
        <v>702</v>
      </c>
      <c r="T79" s="33">
        <v>3741</v>
      </c>
      <c r="U79" s="34">
        <v>2036.9151</v>
      </c>
      <c r="V79" s="35">
        <v>3539.497295</v>
      </c>
      <c r="W79" s="36">
        <v>19305</v>
      </c>
      <c r="X79" s="37">
        <f t="shared" si="14"/>
        <v>0</v>
      </c>
      <c r="Y79" s="37">
        <f t="shared" si="15"/>
        <v>1</v>
      </c>
      <c r="Z79" s="37">
        <f t="shared" si="16"/>
        <v>0</v>
      </c>
      <c r="AA79" s="37">
        <f t="shared" si="17"/>
        <v>0</v>
      </c>
      <c r="AB79" s="37">
        <f t="shared" si="18"/>
        <v>1</v>
      </c>
      <c r="AC79" s="37">
        <f t="shared" si="19"/>
        <v>1</v>
      </c>
      <c r="AD79" s="37" t="str">
        <f t="shared" si="20"/>
        <v>CHECK</v>
      </c>
      <c r="AE79" s="37">
        <f t="shared" si="21"/>
        <v>0</v>
      </c>
      <c r="AF79" s="37" t="str">
        <f t="shared" si="22"/>
        <v>RLISP</v>
      </c>
      <c r="AG79" s="37">
        <f t="shared" si="23"/>
        <v>0</v>
      </c>
      <c r="AH79" s="28">
        <f t="shared" si="24"/>
        <v>0</v>
      </c>
      <c r="AI79" s="28">
        <f t="shared" si="25"/>
        <v>0</v>
      </c>
      <c r="AJ79" s="28">
        <f t="shared" si="26"/>
        <v>0</v>
      </c>
    </row>
    <row r="80" spans="1:36" s="28" customFormat="1" ht="12.75">
      <c r="A80" s="27">
        <v>509750</v>
      </c>
      <c r="B80" s="26">
        <v>5703000</v>
      </c>
      <c r="C80" s="26" t="s">
        <v>87</v>
      </c>
      <c r="D80" s="28" t="s">
        <v>421</v>
      </c>
      <c r="E80" s="28" t="s">
        <v>87</v>
      </c>
      <c r="F80" s="28">
        <v>71953</v>
      </c>
      <c r="G80" s="28">
        <v>2332</v>
      </c>
      <c r="H80" s="28">
        <v>5013941710</v>
      </c>
      <c r="I80" s="29">
        <v>6</v>
      </c>
      <c r="J80" s="29" t="s">
        <v>0</v>
      </c>
      <c r="K80" s="30"/>
      <c r="L80" s="42">
        <v>1761.93</v>
      </c>
      <c r="M80" s="30" t="s">
        <v>702</v>
      </c>
      <c r="N80" s="31" t="s">
        <v>702</v>
      </c>
      <c r="O80" s="31"/>
      <c r="P80" s="32">
        <v>29.382219989954795</v>
      </c>
      <c r="Q80" s="29" t="str">
        <f t="shared" si="27"/>
        <v>YES</v>
      </c>
      <c r="R80" s="29" t="s">
        <v>1</v>
      </c>
      <c r="S80" s="31" t="s">
        <v>701</v>
      </c>
      <c r="T80" s="33">
        <v>12412</v>
      </c>
      <c r="U80" s="34">
        <v>8269.875306</v>
      </c>
      <c r="V80" s="35">
        <v>11256.5389095</v>
      </c>
      <c r="W80" s="36">
        <v>79001</v>
      </c>
      <c r="X80" s="37">
        <f t="shared" si="14"/>
        <v>0</v>
      </c>
      <c r="Y80" s="37">
        <f t="shared" si="15"/>
        <v>0</v>
      </c>
      <c r="Z80" s="37">
        <f t="shared" si="16"/>
        <v>0</v>
      </c>
      <c r="AA80" s="37">
        <f t="shared" si="17"/>
        <v>0</v>
      </c>
      <c r="AB80" s="37">
        <f t="shared" si="18"/>
        <v>1</v>
      </c>
      <c r="AC80" s="37">
        <f t="shared" si="19"/>
        <v>1</v>
      </c>
      <c r="AD80" s="37" t="str">
        <f t="shared" si="20"/>
        <v>CHECK</v>
      </c>
      <c r="AE80" s="37">
        <f t="shared" si="21"/>
        <v>0</v>
      </c>
      <c r="AF80" s="37" t="str">
        <f t="shared" si="22"/>
        <v>RLISP</v>
      </c>
      <c r="AG80" s="37">
        <f t="shared" si="23"/>
        <v>0</v>
      </c>
      <c r="AH80" s="28">
        <f t="shared" si="24"/>
        <v>0</v>
      </c>
      <c r="AI80" s="28">
        <f t="shared" si="25"/>
        <v>0</v>
      </c>
      <c r="AJ80" s="28">
        <f t="shared" si="26"/>
        <v>0</v>
      </c>
    </row>
    <row r="81" spans="1:36" s="28" customFormat="1" ht="12.75">
      <c r="A81" s="27">
        <v>502610</v>
      </c>
      <c r="B81" s="26">
        <v>5801000</v>
      </c>
      <c r="C81" s="26" t="s">
        <v>107</v>
      </c>
      <c r="D81" s="28" t="s">
        <v>106</v>
      </c>
      <c r="E81" s="28" t="s">
        <v>107</v>
      </c>
      <c r="F81" s="28">
        <v>72823</v>
      </c>
      <c r="G81" s="28">
        <v>4199</v>
      </c>
      <c r="H81" s="28">
        <v>5016417871</v>
      </c>
      <c r="I81" s="29">
        <v>6</v>
      </c>
      <c r="J81" s="29" t="s">
        <v>0</v>
      </c>
      <c r="K81" s="30"/>
      <c r="L81" s="42">
        <v>1092.4</v>
      </c>
      <c r="M81" s="30" t="s">
        <v>702</v>
      </c>
      <c r="N81" s="31" t="s">
        <v>702</v>
      </c>
      <c r="O81" s="31"/>
      <c r="P81" s="32">
        <v>25.13877874702617</v>
      </c>
      <c r="Q81" s="29" t="str">
        <f t="shared" si="27"/>
        <v>YES</v>
      </c>
      <c r="R81" s="29" t="s">
        <v>1</v>
      </c>
      <c r="S81" s="31" t="s">
        <v>701</v>
      </c>
      <c r="T81" s="33">
        <v>8043</v>
      </c>
      <c r="U81" s="34">
        <v>5345.770518</v>
      </c>
      <c r="V81" s="35">
        <v>7205.405123099999</v>
      </c>
      <c r="W81" s="36">
        <v>44042</v>
      </c>
      <c r="X81" s="37">
        <f t="shared" si="14"/>
        <v>0</v>
      </c>
      <c r="Y81" s="37">
        <f t="shared" si="15"/>
        <v>0</v>
      </c>
      <c r="Z81" s="37">
        <f t="shared" si="16"/>
        <v>0</v>
      </c>
      <c r="AA81" s="37">
        <f t="shared" si="17"/>
        <v>0</v>
      </c>
      <c r="AB81" s="37">
        <f t="shared" si="18"/>
        <v>1</v>
      </c>
      <c r="AC81" s="37">
        <f t="shared" si="19"/>
        <v>1</v>
      </c>
      <c r="AD81" s="37" t="str">
        <f t="shared" si="20"/>
        <v>CHECK</v>
      </c>
      <c r="AE81" s="37">
        <f t="shared" si="21"/>
        <v>0</v>
      </c>
      <c r="AF81" s="37" t="str">
        <f t="shared" si="22"/>
        <v>RLISP</v>
      </c>
      <c r="AG81" s="37">
        <f t="shared" si="23"/>
        <v>0</v>
      </c>
      <c r="AH81" s="28">
        <f t="shared" si="24"/>
        <v>0</v>
      </c>
      <c r="AI81" s="28">
        <f t="shared" si="25"/>
        <v>0</v>
      </c>
      <c r="AJ81" s="28">
        <f t="shared" si="26"/>
        <v>0</v>
      </c>
    </row>
    <row r="82" spans="1:36" s="28" customFormat="1" ht="12.75">
      <c r="A82" s="27">
        <v>505430</v>
      </c>
      <c r="B82" s="26">
        <v>5802000</v>
      </c>
      <c r="C82" s="26" t="s">
        <v>232</v>
      </c>
      <c r="D82" s="28" t="s">
        <v>231</v>
      </c>
      <c r="E82" s="28" t="s">
        <v>232</v>
      </c>
      <c r="F82" s="28">
        <v>72837</v>
      </c>
      <c r="G82" s="28">
        <v>325</v>
      </c>
      <c r="H82" s="28">
        <v>5013312916</v>
      </c>
      <c r="I82" s="29">
        <v>7</v>
      </c>
      <c r="J82" s="29" t="s">
        <v>1</v>
      </c>
      <c r="K82" s="30" t="s">
        <v>700</v>
      </c>
      <c r="L82" s="42">
        <v>1272.9</v>
      </c>
      <c r="M82" s="30" t="s">
        <v>702</v>
      </c>
      <c r="N82" s="31" t="s">
        <v>702</v>
      </c>
      <c r="O82" s="31"/>
      <c r="P82" s="32">
        <v>24.130273871206516</v>
      </c>
      <c r="Q82" s="29" t="str">
        <f t="shared" si="27"/>
        <v>YES</v>
      </c>
      <c r="R82" s="29" t="s">
        <v>1</v>
      </c>
      <c r="S82" s="31" t="s">
        <v>701</v>
      </c>
      <c r="T82" s="33">
        <v>9200</v>
      </c>
      <c r="U82" s="34">
        <v>6242.013162</v>
      </c>
      <c r="V82" s="35">
        <v>8413.4239329</v>
      </c>
      <c r="W82" s="36">
        <v>46412</v>
      </c>
      <c r="X82" s="37">
        <f t="shared" si="14"/>
        <v>1</v>
      </c>
      <c r="Y82" s="37">
        <f t="shared" si="15"/>
        <v>0</v>
      </c>
      <c r="Z82" s="37">
        <f t="shared" si="16"/>
        <v>0</v>
      </c>
      <c r="AA82" s="37">
        <f t="shared" si="17"/>
        <v>0</v>
      </c>
      <c r="AB82" s="37">
        <f t="shared" si="18"/>
        <v>1</v>
      </c>
      <c r="AC82" s="37">
        <f t="shared" si="19"/>
        <v>1</v>
      </c>
      <c r="AD82" s="37" t="str">
        <f t="shared" si="20"/>
        <v>CHECK</v>
      </c>
      <c r="AE82" s="37">
        <f t="shared" si="21"/>
        <v>0</v>
      </c>
      <c r="AF82" s="37" t="str">
        <f t="shared" si="22"/>
        <v>RLISP</v>
      </c>
      <c r="AG82" s="37">
        <f t="shared" si="23"/>
        <v>0</v>
      </c>
      <c r="AH82" s="28">
        <f t="shared" si="24"/>
        <v>0</v>
      </c>
      <c r="AI82" s="28">
        <f t="shared" si="25"/>
        <v>0</v>
      </c>
      <c r="AJ82" s="28">
        <f t="shared" si="26"/>
        <v>0</v>
      </c>
    </row>
    <row r="83" spans="1:36" s="28" customFormat="1" ht="12.75">
      <c r="A83" s="27">
        <v>507620</v>
      </c>
      <c r="B83" s="26">
        <v>5803000</v>
      </c>
      <c r="C83" s="26" t="s">
        <v>327</v>
      </c>
      <c r="D83" s="28" t="s">
        <v>326</v>
      </c>
      <c r="E83" s="28" t="s">
        <v>327</v>
      </c>
      <c r="F83" s="28">
        <v>72843</v>
      </c>
      <c r="G83" s="28">
        <v>17</v>
      </c>
      <c r="H83" s="28">
        <v>5012842021</v>
      </c>
      <c r="I83" s="29">
        <v>7</v>
      </c>
      <c r="J83" s="29" t="s">
        <v>1</v>
      </c>
      <c r="K83" s="30" t="s">
        <v>700</v>
      </c>
      <c r="L83" s="42">
        <v>715.13</v>
      </c>
      <c r="M83" s="30" t="s">
        <v>702</v>
      </c>
      <c r="N83" s="31" t="s">
        <v>702</v>
      </c>
      <c r="O83" s="31"/>
      <c r="P83" s="32">
        <v>26.10294117647059</v>
      </c>
      <c r="Q83" s="29" t="str">
        <f t="shared" si="27"/>
        <v>YES</v>
      </c>
      <c r="R83" s="29" t="s">
        <v>1</v>
      </c>
      <c r="S83" s="31" t="s">
        <v>701</v>
      </c>
      <c r="T83" s="33">
        <v>6014</v>
      </c>
      <c r="U83" s="34">
        <v>3272.643594</v>
      </c>
      <c r="V83" s="35">
        <v>5687.0989873</v>
      </c>
      <c r="W83" s="36">
        <v>29114</v>
      </c>
      <c r="X83" s="37">
        <f t="shared" si="14"/>
        <v>1</v>
      </c>
      <c r="Y83" s="37">
        <f t="shared" si="15"/>
        <v>0</v>
      </c>
      <c r="Z83" s="37">
        <f t="shared" si="16"/>
        <v>0</v>
      </c>
      <c r="AA83" s="37">
        <f t="shared" si="17"/>
        <v>0</v>
      </c>
      <c r="AB83" s="37">
        <f t="shared" si="18"/>
        <v>1</v>
      </c>
      <c r="AC83" s="37">
        <f t="shared" si="19"/>
        <v>1</v>
      </c>
      <c r="AD83" s="37" t="str">
        <f t="shared" si="20"/>
        <v>CHECK</v>
      </c>
      <c r="AE83" s="37">
        <f t="shared" si="21"/>
        <v>0</v>
      </c>
      <c r="AF83" s="37" t="str">
        <f t="shared" si="22"/>
        <v>RLISP</v>
      </c>
      <c r="AG83" s="37">
        <f t="shared" si="23"/>
        <v>0</v>
      </c>
      <c r="AH83" s="28">
        <f t="shared" si="24"/>
        <v>0</v>
      </c>
      <c r="AI83" s="28">
        <f t="shared" si="25"/>
        <v>0</v>
      </c>
      <c r="AJ83" s="28">
        <f t="shared" si="26"/>
        <v>0</v>
      </c>
    </row>
    <row r="84" spans="1:36" s="28" customFormat="1" ht="12.75">
      <c r="A84" s="27">
        <v>505190</v>
      </c>
      <c r="B84" s="26">
        <v>5901000</v>
      </c>
      <c r="C84" s="26" t="s">
        <v>225</v>
      </c>
      <c r="D84" s="28" t="s">
        <v>224</v>
      </c>
      <c r="E84" s="28" t="s">
        <v>225</v>
      </c>
      <c r="F84" s="28">
        <v>72040</v>
      </c>
      <c r="G84" s="28">
        <v>9502</v>
      </c>
      <c r="H84" s="28">
        <v>8702564164</v>
      </c>
      <c r="I84" s="29">
        <v>7</v>
      </c>
      <c r="J84" s="29" t="s">
        <v>1</v>
      </c>
      <c r="K84" s="30" t="s">
        <v>700</v>
      </c>
      <c r="L84" s="42">
        <v>680.79</v>
      </c>
      <c r="M84" s="30" t="s">
        <v>702</v>
      </c>
      <c r="N84" s="31" t="s">
        <v>702</v>
      </c>
      <c r="O84" s="31"/>
      <c r="P84" s="32">
        <v>30.76923076923077</v>
      </c>
      <c r="Q84" s="29" t="str">
        <f t="shared" si="27"/>
        <v>YES</v>
      </c>
      <c r="R84" s="29" t="s">
        <v>1</v>
      </c>
      <c r="S84" s="31" t="s">
        <v>701</v>
      </c>
      <c r="T84" s="33">
        <v>4849</v>
      </c>
      <c r="U84" s="34">
        <v>3096.110952</v>
      </c>
      <c r="V84" s="35">
        <v>4173.1558884</v>
      </c>
      <c r="W84" s="36">
        <v>28280</v>
      </c>
      <c r="X84" s="37">
        <f t="shared" si="14"/>
        <v>1</v>
      </c>
      <c r="Y84" s="37">
        <f t="shared" si="15"/>
        <v>0</v>
      </c>
      <c r="Z84" s="37">
        <f t="shared" si="16"/>
        <v>0</v>
      </c>
      <c r="AA84" s="37">
        <f t="shared" si="17"/>
        <v>0</v>
      </c>
      <c r="AB84" s="37">
        <f t="shared" si="18"/>
        <v>1</v>
      </c>
      <c r="AC84" s="37">
        <f t="shared" si="19"/>
        <v>1</v>
      </c>
      <c r="AD84" s="37" t="str">
        <f t="shared" si="20"/>
        <v>CHECK</v>
      </c>
      <c r="AE84" s="37">
        <f t="shared" si="21"/>
        <v>0</v>
      </c>
      <c r="AF84" s="37" t="str">
        <f t="shared" si="22"/>
        <v>RLISP</v>
      </c>
      <c r="AG84" s="37">
        <f t="shared" si="23"/>
        <v>0</v>
      </c>
      <c r="AH84" s="28">
        <f t="shared" si="24"/>
        <v>0</v>
      </c>
      <c r="AI84" s="28">
        <f t="shared" si="25"/>
        <v>0</v>
      </c>
      <c r="AJ84" s="28">
        <f t="shared" si="26"/>
        <v>0</v>
      </c>
    </row>
    <row r="85" spans="1:36" s="28" customFormat="1" ht="12.75">
      <c r="A85" s="27">
        <v>511610</v>
      </c>
      <c r="B85" s="26">
        <v>6103000</v>
      </c>
      <c r="C85" s="26" t="s">
        <v>489</v>
      </c>
      <c r="D85" s="28" t="s">
        <v>488</v>
      </c>
      <c r="E85" s="28" t="s">
        <v>489</v>
      </c>
      <c r="F85" s="28">
        <v>72455</v>
      </c>
      <c r="G85" s="28">
        <v>1306</v>
      </c>
      <c r="H85" s="28">
        <v>8708924573</v>
      </c>
      <c r="I85" s="29">
        <v>6</v>
      </c>
      <c r="J85" s="29" t="s">
        <v>0</v>
      </c>
      <c r="K85" s="30"/>
      <c r="L85" s="42">
        <v>1739.21</v>
      </c>
      <c r="M85" s="30" t="s">
        <v>702</v>
      </c>
      <c r="N85" s="31" t="s">
        <v>702</v>
      </c>
      <c r="O85" s="31"/>
      <c r="P85" s="32">
        <v>26.57908034360788</v>
      </c>
      <c r="Q85" s="29" t="str">
        <f t="shared" si="27"/>
        <v>YES</v>
      </c>
      <c r="R85" s="29" t="s">
        <v>1</v>
      </c>
      <c r="S85" s="31" t="s">
        <v>701</v>
      </c>
      <c r="T85" s="33">
        <v>12831</v>
      </c>
      <c r="U85" s="34">
        <v>8862.843924</v>
      </c>
      <c r="V85" s="35">
        <v>11945.9637858</v>
      </c>
      <c r="W85" s="36">
        <v>73069</v>
      </c>
      <c r="X85" s="37">
        <f t="shared" si="14"/>
        <v>0</v>
      </c>
      <c r="Y85" s="37">
        <f t="shared" si="15"/>
        <v>0</v>
      </c>
      <c r="Z85" s="37">
        <f t="shared" si="16"/>
        <v>0</v>
      </c>
      <c r="AA85" s="37">
        <f t="shared" si="17"/>
        <v>0</v>
      </c>
      <c r="AB85" s="37">
        <f t="shared" si="18"/>
        <v>1</v>
      </c>
      <c r="AC85" s="37">
        <f t="shared" si="19"/>
        <v>1</v>
      </c>
      <c r="AD85" s="37" t="str">
        <f t="shared" si="20"/>
        <v>CHECK</v>
      </c>
      <c r="AE85" s="37">
        <f t="shared" si="21"/>
        <v>0</v>
      </c>
      <c r="AF85" s="37" t="str">
        <f t="shared" si="22"/>
        <v>RLISP</v>
      </c>
      <c r="AG85" s="37">
        <f t="shared" si="23"/>
        <v>0</v>
      </c>
      <c r="AH85" s="28">
        <f t="shared" si="24"/>
        <v>0</v>
      </c>
      <c r="AI85" s="28">
        <f t="shared" si="25"/>
        <v>0</v>
      </c>
      <c r="AJ85" s="28">
        <f t="shared" si="26"/>
        <v>0</v>
      </c>
    </row>
    <row r="86" spans="1:36" s="28" customFormat="1" ht="12.75">
      <c r="A86" s="27">
        <v>506270</v>
      </c>
      <c r="B86" s="26">
        <v>6201000</v>
      </c>
      <c r="C86" s="26" t="s">
        <v>271</v>
      </c>
      <c r="D86" s="28" t="s">
        <v>270</v>
      </c>
      <c r="E86" s="28" t="s">
        <v>271</v>
      </c>
      <c r="F86" s="28">
        <v>72335</v>
      </c>
      <c r="G86" s="28">
        <v>2364</v>
      </c>
      <c r="H86" s="28">
        <v>8706331485</v>
      </c>
      <c r="I86" s="29" t="s">
        <v>2</v>
      </c>
      <c r="J86" s="29" t="s">
        <v>0</v>
      </c>
      <c r="K86" s="30"/>
      <c r="L86" s="42">
        <v>3787.78</v>
      </c>
      <c r="M86" s="30" t="s">
        <v>702</v>
      </c>
      <c r="N86" s="31" t="s">
        <v>702</v>
      </c>
      <c r="O86" s="31"/>
      <c r="P86" s="32">
        <v>36.79280629449232</v>
      </c>
      <c r="Q86" s="29" t="str">
        <f t="shared" si="27"/>
        <v>YES</v>
      </c>
      <c r="R86" s="29" t="s">
        <v>1</v>
      </c>
      <c r="S86" s="31" t="s">
        <v>701</v>
      </c>
      <c r="T86" s="33">
        <v>34074</v>
      </c>
      <c r="U86" s="34">
        <v>18440.871372</v>
      </c>
      <c r="V86" s="35">
        <v>32313</v>
      </c>
      <c r="W86" s="36">
        <v>251033</v>
      </c>
      <c r="X86" s="37">
        <f t="shared" si="14"/>
        <v>0</v>
      </c>
      <c r="Y86" s="37">
        <f t="shared" si="15"/>
        <v>0</v>
      </c>
      <c r="Z86" s="37">
        <f t="shared" si="16"/>
        <v>0</v>
      </c>
      <c r="AA86" s="37">
        <f t="shared" si="17"/>
        <v>0</v>
      </c>
      <c r="AB86" s="37">
        <f t="shared" si="18"/>
        <v>1</v>
      </c>
      <c r="AC86" s="37">
        <f t="shared" si="19"/>
        <v>1</v>
      </c>
      <c r="AD86" s="37" t="str">
        <f t="shared" si="20"/>
        <v>CHECK</v>
      </c>
      <c r="AE86" s="37">
        <f t="shared" si="21"/>
        <v>0</v>
      </c>
      <c r="AF86" s="37" t="str">
        <f t="shared" si="22"/>
        <v>RLISP</v>
      </c>
      <c r="AG86" s="37">
        <f t="shared" si="23"/>
        <v>0</v>
      </c>
      <c r="AH86" s="28">
        <f t="shared" si="24"/>
        <v>0</v>
      </c>
      <c r="AI86" s="28">
        <f t="shared" si="25"/>
        <v>0</v>
      </c>
      <c r="AJ86" s="28">
        <f t="shared" si="26"/>
        <v>0</v>
      </c>
    </row>
    <row r="87" spans="1:36" s="28" customFormat="1" ht="12.75">
      <c r="A87" s="27">
        <v>508010</v>
      </c>
      <c r="B87" s="26">
        <v>6202000</v>
      </c>
      <c r="C87" s="26" t="s">
        <v>349</v>
      </c>
      <c r="D87" s="28" t="s">
        <v>348</v>
      </c>
      <c r="E87" s="28" t="s">
        <v>349</v>
      </c>
      <c r="F87" s="28">
        <v>72348</v>
      </c>
      <c r="G87" s="28">
        <v>9</v>
      </c>
      <c r="H87" s="28">
        <v>8703392570</v>
      </c>
      <c r="I87" s="29">
        <v>7</v>
      </c>
      <c r="J87" s="29" t="s">
        <v>1</v>
      </c>
      <c r="K87" s="30" t="s">
        <v>700</v>
      </c>
      <c r="L87" s="42">
        <v>745.43</v>
      </c>
      <c r="M87" s="30" t="s">
        <v>702</v>
      </c>
      <c r="N87" s="31" t="s">
        <v>702</v>
      </c>
      <c r="O87" s="31"/>
      <c r="P87" s="32">
        <v>44.12955465587044</v>
      </c>
      <c r="Q87" s="29" t="str">
        <f t="shared" si="27"/>
        <v>YES</v>
      </c>
      <c r="R87" s="29" t="s">
        <v>1</v>
      </c>
      <c r="S87" s="31" t="s">
        <v>701</v>
      </c>
      <c r="T87" s="33">
        <v>7968</v>
      </c>
      <c r="U87" s="34">
        <v>3824.87391</v>
      </c>
      <c r="V87" s="35">
        <v>6646.4338095</v>
      </c>
      <c r="W87" s="36">
        <v>55273</v>
      </c>
      <c r="X87" s="37">
        <f t="shared" si="14"/>
        <v>1</v>
      </c>
      <c r="Y87" s="37">
        <f t="shared" si="15"/>
        <v>0</v>
      </c>
      <c r="Z87" s="37">
        <f t="shared" si="16"/>
        <v>0</v>
      </c>
      <c r="AA87" s="37">
        <f t="shared" si="17"/>
        <v>0</v>
      </c>
      <c r="AB87" s="37">
        <f t="shared" si="18"/>
        <v>1</v>
      </c>
      <c r="AC87" s="37">
        <f t="shared" si="19"/>
        <v>1</v>
      </c>
      <c r="AD87" s="37" t="str">
        <f t="shared" si="20"/>
        <v>CHECK</v>
      </c>
      <c r="AE87" s="37">
        <f t="shared" si="21"/>
        <v>0</v>
      </c>
      <c r="AF87" s="37" t="str">
        <f t="shared" si="22"/>
        <v>RLISP</v>
      </c>
      <c r="AG87" s="37">
        <f t="shared" si="23"/>
        <v>0</v>
      </c>
      <c r="AH87" s="28">
        <f t="shared" si="24"/>
        <v>0</v>
      </c>
      <c r="AI87" s="28">
        <f t="shared" si="25"/>
        <v>0</v>
      </c>
      <c r="AJ87" s="28">
        <f t="shared" si="26"/>
        <v>0</v>
      </c>
    </row>
    <row r="88" spans="1:36" s="28" customFormat="1" ht="12.75">
      <c r="A88" s="27">
        <v>513680</v>
      </c>
      <c r="B88" s="26">
        <v>6401000</v>
      </c>
      <c r="C88" s="26" t="s">
        <v>576</v>
      </c>
      <c r="D88" s="28" t="s">
        <v>575</v>
      </c>
      <c r="E88" s="28" t="s">
        <v>576</v>
      </c>
      <c r="F88" s="28">
        <v>72958</v>
      </c>
      <c r="G88" s="28">
        <v>1397</v>
      </c>
      <c r="H88" s="28">
        <v>5016373179</v>
      </c>
      <c r="I88" s="29">
        <v>6</v>
      </c>
      <c r="J88" s="29" t="s">
        <v>0</v>
      </c>
      <c r="K88" s="30"/>
      <c r="L88" s="42">
        <v>1588.13</v>
      </c>
      <c r="M88" s="30" t="s">
        <v>702</v>
      </c>
      <c r="N88" s="31" t="s">
        <v>702</v>
      </c>
      <c r="O88" s="31"/>
      <c r="P88" s="32">
        <v>31.6781898177247</v>
      </c>
      <c r="Q88" s="29" t="str">
        <f t="shared" si="27"/>
        <v>YES</v>
      </c>
      <c r="R88" s="29" t="s">
        <v>1</v>
      </c>
      <c r="S88" s="31" t="s">
        <v>701</v>
      </c>
      <c r="T88" s="33">
        <v>11669</v>
      </c>
      <c r="U88" s="34">
        <v>7536.58587</v>
      </c>
      <c r="V88" s="35">
        <v>10158.339991499999</v>
      </c>
      <c r="W88" s="36">
        <v>68576</v>
      </c>
      <c r="X88" s="37">
        <f t="shared" si="14"/>
        <v>0</v>
      </c>
      <c r="Y88" s="37">
        <f t="shared" si="15"/>
        <v>0</v>
      </c>
      <c r="Z88" s="37">
        <f t="shared" si="16"/>
        <v>0</v>
      </c>
      <c r="AA88" s="37">
        <f t="shared" si="17"/>
        <v>0</v>
      </c>
      <c r="AB88" s="37">
        <f t="shared" si="18"/>
        <v>1</v>
      </c>
      <c r="AC88" s="37">
        <f t="shared" si="19"/>
        <v>1</v>
      </c>
      <c r="AD88" s="37" t="str">
        <f t="shared" si="20"/>
        <v>CHECK</v>
      </c>
      <c r="AE88" s="37">
        <f t="shared" si="21"/>
        <v>0</v>
      </c>
      <c r="AF88" s="37" t="str">
        <f t="shared" si="22"/>
        <v>RLISP</v>
      </c>
      <c r="AG88" s="37">
        <f t="shared" si="23"/>
        <v>0</v>
      </c>
      <c r="AH88" s="28">
        <f t="shared" si="24"/>
        <v>0</v>
      </c>
      <c r="AI88" s="28">
        <f t="shared" si="25"/>
        <v>0</v>
      </c>
      <c r="AJ88" s="28">
        <f t="shared" si="26"/>
        <v>0</v>
      </c>
    </row>
    <row r="89" spans="1:36" s="28" customFormat="1" ht="12.75">
      <c r="A89" s="27">
        <v>509480</v>
      </c>
      <c r="B89" s="26">
        <v>6502000</v>
      </c>
      <c r="C89" s="26" t="s">
        <v>404</v>
      </c>
      <c r="D89" s="28" t="s">
        <v>403</v>
      </c>
      <c r="E89" s="28" t="s">
        <v>404</v>
      </c>
      <c r="F89" s="28">
        <v>72650</v>
      </c>
      <c r="G89" s="28">
        <v>310</v>
      </c>
      <c r="H89" s="28">
        <v>8704483011</v>
      </c>
      <c r="I89" s="29">
        <v>7</v>
      </c>
      <c r="J89" s="29" t="s">
        <v>1</v>
      </c>
      <c r="K89" s="30" t="s">
        <v>700</v>
      </c>
      <c r="L89" s="42">
        <v>683.17</v>
      </c>
      <c r="M89" s="30" t="s">
        <v>702</v>
      </c>
      <c r="N89" s="31" t="s">
        <v>702</v>
      </c>
      <c r="O89" s="31"/>
      <c r="P89" s="32">
        <v>32.421340629274965</v>
      </c>
      <c r="Q89" s="29" t="str">
        <f t="shared" si="27"/>
        <v>YES</v>
      </c>
      <c r="R89" s="29" t="s">
        <v>1</v>
      </c>
      <c r="S89" s="31" t="s">
        <v>701</v>
      </c>
      <c r="T89" s="33">
        <v>6028</v>
      </c>
      <c r="U89" s="34">
        <v>3281.69655</v>
      </c>
      <c r="V89" s="35">
        <v>5718.5034077</v>
      </c>
      <c r="W89" s="36">
        <v>31867</v>
      </c>
      <c r="X89" s="37">
        <f t="shared" si="14"/>
        <v>1</v>
      </c>
      <c r="Y89" s="37">
        <f t="shared" si="15"/>
        <v>0</v>
      </c>
      <c r="Z89" s="37">
        <f t="shared" si="16"/>
        <v>0</v>
      </c>
      <c r="AA89" s="37">
        <f t="shared" si="17"/>
        <v>0</v>
      </c>
      <c r="AB89" s="37">
        <f t="shared" si="18"/>
        <v>1</v>
      </c>
      <c r="AC89" s="37">
        <f t="shared" si="19"/>
        <v>1</v>
      </c>
      <c r="AD89" s="37" t="str">
        <f t="shared" si="20"/>
        <v>CHECK</v>
      </c>
      <c r="AE89" s="37">
        <f t="shared" si="21"/>
        <v>0</v>
      </c>
      <c r="AF89" s="37" t="str">
        <f t="shared" si="22"/>
        <v>RLISP</v>
      </c>
      <c r="AG89" s="37">
        <f t="shared" si="23"/>
        <v>0</v>
      </c>
      <c r="AH89" s="28">
        <f t="shared" si="24"/>
        <v>0</v>
      </c>
      <c r="AI89" s="28">
        <f t="shared" si="25"/>
        <v>0</v>
      </c>
      <c r="AJ89" s="28">
        <f t="shared" si="26"/>
        <v>0</v>
      </c>
    </row>
    <row r="90" spans="1:36" s="28" customFormat="1" ht="12.75">
      <c r="A90" s="27">
        <v>508730</v>
      </c>
      <c r="B90" s="26">
        <v>6605000</v>
      </c>
      <c r="C90" s="26" t="s">
        <v>374</v>
      </c>
      <c r="D90" s="28" t="s">
        <v>373</v>
      </c>
      <c r="E90" s="28" t="s">
        <v>374</v>
      </c>
      <c r="F90" s="28">
        <v>72941</v>
      </c>
      <c r="G90" s="28">
        <v>8</v>
      </c>
      <c r="H90" s="28">
        <v>5016745611</v>
      </c>
      <c r="I90" s="29">
        <v>8</v>
      </c>
      <c r="J90" s="29" t="s">
        <v>1</v>
      </c>
      <c r="K90" s="30" t="s">
        <v>700</v>
      </c>
      <c r="L90" s="42">
        <v>824.01</v>
      </c>
      <c r="M90" s="30" t="s">
        <v>702</v>
      </c>
      <c r="N90" s="31" t="s">
        <v>702</v>
      </c>
      <c r="O90" s="31"/>
      <c r="P90" s="32">
        <v>22.823218997361476</v>
      </c>
      <c r="Q90" s="29" t="str">
        <f t="shared" si="27"/>
        <v>YES</v>
      </c>
      <c r="R90" s="29" t="s">
        <v>1</v>
      </c>
      <c r="S90" s="31" t="s">
        <v>701</v>
      </c>
      <c r="T90" s="33">
        <v>4931</v>
      </c>
      <c r="U90" s="34">
        <v>3788.662086</v>
      </c>
      <c r="V90" s="35">
        <v>5112.7260737999995</v>
      </c>
      <c r="W90" s="36">
        <v>25352</v>
      </c>
      <c r="X90" s="37">
        <f t="shared" si="14"/>
        <v>1</v>
      </c>
      <c r="Y90" s="37">
        <f t="shared" si="15"/>
        <v>0</v>
      </c>
      <c r="Z90" s="37">
        <f t="shared" si="16"/>
        <v>0</v>
      </c>
      <c r="AA90" s="37">
        <f t="shared" si="17"/>
        <v>0</v>
      </c>
      <c r="AB90" s="37">
        <f t="shared" si="18"/>
        <v>1</v>
      </c>
      <c r="AC90" s="37">
        <f t="shared" si="19"/>
        <v>1</v>
      </c>
      <c r="AD90" s="37" t="str">
        <f t="shared" si="20"/>
        <v>CHECK</v>
      </c>
      <c r="AE90" s="37">
        <f t="shared" si="21"/>
        <v>0</v>
      </c>
      <c r="AF90" s="37" t="str">
        <f t="shared" si="22"/>
        <v>RLISP</v>
      </c>
      <c r="AG90" s="37">
        <f t="shared" si="23"/>
        <v>0</v>
      </c>
      <c r="AH90" s="28">
        <f t="shared" si="24"/>
        <v>0</v>
      </c>
      <c r="AI90" s="28">
        <f t="shared" si="25"/>
        <v>0</v>
      </c>
      <c r="AJ90" s="28">
        <f t="shared" si="26"/>
        <v>0</v>
      </c>
    </row>
    <row r="91" spans="1:36" s="28" customFormat="1" ht="12.75">
      <c r="A91" s="27">
        <v>509330</v>
      </c>
      <c r="B91" s="26">
        <v>6606000</v>
      </c>
      <c r="C91" s="26" t="s">
        <v>394</v>
      </c>
      <c r="D91" s="28" t="s">
        <v>393</v>
      </c>
      <c r="E91" s="28" t="s">
        <v>394</v>
      </c>
      <c r="F91" s="28">
        <v>72944</v>
      </c>
      <c r="G91" s="28">
        <v>308</v>
      </c>
      <c r="H91" s="28">
        <v>5019284006</v>
      </c>
      <c r="I91" s="29">
        <v>8</v>
      </c>
      <c r="J91" s="29" t="s">
        <v>1</v>
      </c>
      <c r="K91" s="30" t="s">
        <v>700</v>
      </c>
      <c r="L91" s="42">
        <v>974.58</v>
      </c>
      <c r="M91" s="30" t="s">
        <v>702</v>
      </c>
      <c r="N91" s="31" t="s">
        <v>702</v>
      </c>
      <c r="O91" s="31"/>
      <c r="P91" s="32">
        <v>24.160346695557962</v>
      </c>
      <c r="Q91" s="29" t="str">
        <f t="shared" si="27"/>
        <v>YES</v>
      </c>
      <c r="R91" s="29" t="s">
        <v>1</v>
      </c>
      <c r="S91" s="31" t="s">
        <v>701</v>
      </c>
      <c r="T91" s="33">
        <v>5937</v>
      </c>
      <c r="U91" s="34">
        <v>4721.116554</v>
      </c>
      <c r="V91" s="35">
        <v>6363.4526193</v>
      </c>
      <c r="W91" s="36">
        <v>32426</v>
      </c>
      <c r="X91" s="37">
        <f t="shared" si="14"/>
        <v>1</v>
      </c>
      <c r="Y91" s="37">
        <f t="shared" si="15"/>
        <v>0</v>
      </c>
      <c r="Z91" s="37">
        <f t="shared" si="16"/>
        <v>0</v>
      </c>
      <c r="AA91" s="37">
        <f t="shared" si="17"/>
        <v>0</v>
      </c>
      <c r="AB91" s="37">
        <f t="shared" si="18"/>
        <v>1</v>
      </c>
      <c r="AC91" s="37">
        <f t="shared" si="19"/>
        <v>1</v>
      </c>
      <c r="AD91" s="37" t="str">
        <f t="shared" si="20"/>
        <v>CHECK</v>
      </c>
      <c r="AE91" s="37">
        <f t="shared" si="21"/>
        <v>0</v>
      </c>
      <c r="AF91" s="37" t="str">
        <f t="shared" si="22"/>
        <v>RLISP</v>
      </c>
      <c r="AG91" s="37">
        <f t="shared" si="23"/>
        <v>0</v>
      </c>
      <c r="AH91" s="28">
        <f t="shared" si="24"/>
        <v>0</v>
      </c>
      <c r="AI91" s="28">
        <f t="shared" si="25"/>
        <v>0</v>
      </c>
      <c r="AJ91" s="28">
        <f t="shared" si="26"/>
        <v>0</v>
      </c>
    </row>
    <row r="92" spans="1:36" s="28" customFormat="1" ht="12.75">
      <c r="A92" s="27">
        <v>500049</v>
      </c>
      <c r="B92" s="26">
        <v>6701000</v>
      </c>
      <c r="C92" s="26" t="s">
        <v>83</v>
      </c>
      <c r="D92" s="28" t="s">
        <v>82</v>
      </c>
      <c r="E92" s="28" t="s">
        <v>83</v>
      </c>
      <c r="F92" s="28">
        <v>71832</v>
      </c>
      <c r="G92" s="28">
        <v>950</v>
      </c>
      <c r="H92" s="28">
        <v>8705844312</v>
      </c>
      <c r="I92" s="29">
        <v>6</v>
      </c>
      <c r="J92" s="29" t="s">
        <v>0</v>
      </c>
      <c r="K92" s="30"/>
      <c r="L92" s="42">
        <v>1800.63</v>
      </c>
      <c r="M92" s="30" t="s">
        <v>702</v>
      </c>
      <c r="N92" s="31" t="s">
        <v>702</v>
      </c>
      <c r="O92" s="31"/>
      <c r="P92" s="32">
        <v>24.40717177559283</v>
      </c>
      <c r="Q92" s="29" t="str">
        <f t="shared" si="27"/>
        <v>YES</v>
      </c>
      <c r="R92" s="29" t="s">
        <v>1</v>
      </c>
      <c r="S92" s="31" t="s">
        <v>701</v>
      </c>
      <c r="T92" s="33">
        <v>14557</v>
      </c>
      <c r="U92" s="34">
        <v>8201.978136</v>
      </c>
      <c r="V92" s="35">
        <v>14253.2024412</v>
      </c>
      <c r="W92" s="36">
        <v>60263</v>
      </c>
      <c r="X92" s="37">
        <f t="shared" si="14"/>
        <v>0</v>
      </c>
      <c r="Y92" s="37">
        <f t="shared" si="15"/>
        <v>0</v>
      </c>
      <c r="Z92" s="37">
        <f t="shared" si="16"/>
        <v>0</v>
      </c>
      <c r="AA92" s="37">
        <f t="shared" si="17"/>
        <v>0</v>
      </c>
      <c r="AB92" s="37">
        <f t="shared" si="18"/>
        <v>1</v>
      </c>
      <c r="AC92" s="37">
        <f t="shared" si="19"/>
        <v>1</v>
      </c>
      <c r="AD92" s="37" t="str">
        <f t="shared" si="20"/>
        <v>CHECK</v>
      </c>
      <c r="AE92" s="37">
        <f t="shared" si="21"/>
        <v>0</v>
      </c>
      <c r="AF92" s="37" t="str">
        <f t="shared" si="22"/>
        <v>RLISP</v>
      </c>
      <c r="AG92" s="37">
        <f t="shared" si="23"/>
        <v>0</v>
      </c>
      <c r="AH92" s="28">
        <f t="shared" si="24"/>
        <v>0</v>
      </c>
      <c r="AI92" s="28">
        <f t="shared" si="25"/>
        <v>0</v>
      </c>
      <c r="AJ92" s="28">
        <f t="shared" si="26"/>
        <v>0</v>
      </c>
    </row>
    <row r="93" spans="1:36" s="28" customFormat="1" ht="12.75">
      <c r="A93" s="27">
        <v>507860</v>
      </c>
      <c r="B93" s="26">
        <v>6703000</v>
      </c>
      <c r="C93" s="26" t="s">
        <v>342</v>
      </c>
      <c r="D93" s="28" t="s">
        <v>341</v>
      </c>
      <c r="E93" s="28" t="s">
        <v>342</v>
      </c>
      <c r="F93" s="28">
        <v>71842</v>
      </c>
      <c r="G93" s="28">
        <v>435</v>
      </c>
      <c r="H93" s="28">
        <v>8708322340</v>
      </c>
      <c r="I93" s="29">
        <v>7</v>
      </c>
      <c r="J93" s="29" t="s">
        <v>1</v>
      </c>
      <c r="K93" s="30"/>
      <c r="L93" s="42">
        <v>765.87</v>
      </c>
      <c r="M93" s="30" t="s">
        <v>702</v>
      </c>
      <c r="N93" s="31" t="s">
        <v>702</v>
      </c>
      <c r="O93" s="31"/>
      <c r="P93" s="32">
        <v>27.510917030567683</v>
      </c>
      <c r="Q93" s="29" t="str">
        <f t="shared" si="27"/>
        <v>YES</v>
      </c>
      <c r="R93" s="29" t="s">
        <v>1</v>
      </c>
      <c r="S93" s="31" t="s">
        <v>701</v>
      </c>
      <c r="T93" s="33">
        <v>5775</v>
      </c>
      <c r="U93" s="34">
        <v>3684.553092</v>
      </c>
      <c r="V93" s="35">
        <v>4966.2995513999995</v>
      </c>
      <c r="W93" s="36">
        <v>27007</v>
      </c>
      <c r="X93" s="37">
        <f t="shared" si="14"/>
        <v>1</v>
      </c>
      <c r="Y93" s="37">
        <f t="shared" si="15"/>
        <v>0</v>
      </c>
      <c r="Z93" s="37">
        <f t="shared" si="16"/>
        <v>0</v>
      </c>
      <c r="AA93" s="37">
        <f t="shared" si="17"/>
        <v>0</v>
      </c>
      <c r="AB93" s="37">
        <f t="shared" si="18"/>
        <v>1</v>
      </c>
      <c r="AC93" s="37">
        <f t="shared" si="19"/>
        <v>1</v>
      </c>
      <c r="AD93" s="37" t="str">
        <f t="shared" si="20"/>
        <v>CHECK</v>
      </c>
      <c r="AE93" s="37">
        <f t="shared" si="21"/>
        <v>0</v>
      </c>
      <c r="AF93" s="37" t="str">
        <f t="shared" si="22"/>
        <v>RLISP</v>
      </c>
      <c r="AG93" s="37">
        <f t="shared" si="23"/>
        <v>0</v>
      </c>
      <c r="AH93" s="28">
        <f t="shared" si="24"/>
        <v>0</v>
      </c>
      <c r="AI93" s="28">
        <f t="shared" si="25"/>
        <v>0</v>
      </c>
      <c r="AJ93" s="28">
        <f t="shared" si="26"/>
        <v>0</v>
      </c>
    </row>
    <row r="94" spans="1:36" s="28" customFormat="1" ht="12.75">
      <c r="A94" s="27">
        <v>504050</v>
      </c>
      <c r="B94" s="26">
        <v>6802000</v>
      </c>
      <c r="C94" s="26" t="s">
        <v>173</v>
      </c>
      <c r="D94" s="28" t="s">
        <v>172</v>
      </c>
      <c r="E94" s="28" t="s">
        <v>173</v>
      </c>
      <c r="F94" s="28">
        <v>72521</v>
      </c>
      <c r="G94" s="28">
        <v>600</v>
      </c>
      <c r="H94" s="28">
        <v>8702835391</v>
      </c>
      <c r="I94" s="29">
        <v>7</v>
      </c>
      <c r="J94" s="29" t="s">
        <v>1</v>
      </c>
      <c r="K94" s="30" t="s">
        <v>700</v>
      </c>
      <c r="L94" s="42">
        <v>962.03</v>
      </c>
      <c r="M94" s="30" t="s">
        <v>702</v>
      </c>
      <c r="N94" s="31" t="s">
        <v>702</v>
      </c>
      <c r="O94" s="31"/>
      <c r="P94" s="32">
        <v>26.96443341604632</v>
      </c>
      <c r="Q94" s="29" t="str">
        <f t="shared" si="27"/>
        <v>YES</v>
      </c>
      <c r="R94" s="29" t="s">
        <v>1</v>
      </c>
      <c r="S94" s="31" t="s">
        <v>701</v>
      </c>
      <c r="T94" s="33">
        <v>7259</v>
      </c>
      <c r="U94" s="34">
        <v>4693.957686</v>
      </c>
      <c r="V94" s="35">
        <v>6339.0481989</v>
      </c>
      <c r="W94" s="36">
        <v>44099</v>
      </c>
      <c r="X94" s="37">
        <f t="shared" si="14"/>
        <v>1</v>
      </c>
      <c r="Y94" s="37">
        <f t="shared" si="15"/>
        <v>0</v>
      </c>
      <c r="Z94" s="37">
        <f t="shared" si="16"/>
        <v>0</v>
      </c>
      <c r="AA94" s="37">
        <f t="shared" si="17"/>
        <v>0</v>
      </c>
      <c r="AB94" s="37">
        <f t="shared" si="18"/>
        <v>1</v>
      </c>
      <c r="AC94" s="37">
        <f t="shared" si="19"/>
        <v>1</v>
      </c>
      <c r="AD94" s="37" t="str">
        <f t="shared" si="20"/>
        <v>CHECK</v>
      </c>
      <c r="AE94" s="37">
        <f t="shared" si="21"/>
        <v>0</v>
      </c>
      <c r="AF94" s="37" t="str">
        <f t="shared" si="22"/>
        <v>RLISP</v>
      </c>
      <c r="AG94" s="37">
        <f t="shared" si="23"/>
        <v>0</v>
      </c>
      <c r="AH94" s="28">
        <f t="shared" si="24"/>
        <v>0</v>
      </c>
      <c r="AI94" s="28">
        <f t="shared" si="25"/>
        <v>0</v>
      </c>
      <c r="AJ94" s="28">
        <f t="shared" si="26"/>
        <v>0</v>
      </c>
    </row>
    <row r="95" spans="1:36" s="28" customFormat="1" ht="12.75">
      <c r="A95" s="27">
        <v>507770</v>
      </c>
      <c r="B95" s="26">
        <v>6804000</v>
      </c>
      <c r="C95" s="26" t="s">
        <v>649</v>
      </c>
      <c r="D95" s="28" t="s">
        <v>335</v>
      </c>
      <c r="E95" s="28" t="s">
        <v>336</v>
      </c>
      <c r="F95" s="28">
        <v>72542</v>
      </c>
      <c r="G95" s="28">
        <v>419</v>
      </c>
      <c r="H95" s="28">
        <v>8708563275</v>
      </c>
      <c r="I95" s="29">
        <v>7</v>
      </c>
      <c r="J95" s="29" t="s">
        <v>1</v>
      </c>
      <c r="K95" s="30" t="s">
        <v>700</v>
      </c>
      <c r="L95" s="42">
        <v>1408.38</v>
      </c>
      <c r="M95" s="30" t="s">
        <v>702</v>
      </c>
      <c r="N95" s="31" t="s">
        <v>702</v>
      </c>
      <c r="O95" s="31"/>
      <c r="P95" s="32">
        <v>35.65387117761874</v>
      </c>
      <c r="Q95" s="29" t="str">
        <f t="shared" si="27"/>
        <v>YES</v>
      </c>
      <c r="R95" s="29" t="s">
        <v>1</v>
      </c>
      <c r="S95" s="31" t="s">
        <v>701</v>
      </c>
      <c r="T95" s="33">
        <v>10789</v>
      </c>
      <c r="U95" s="34">
        <v>6694.660962</v>
      </c>
      <c r="V95" s="35">
        <v>11633.5344429</v>
      </c>
      <c r="W95" s="36">
        <v>72308</v>
      </c>
      <c r="X95" s="37">
        <f t="shared" si="14"/>
        <v>1</v>
      </c>
      <c r="Y95" s="37">
        <f t="shared" si="15"/>
        <v>0</v>
      </c>
      <c r="Z95" s="37">
        <f t="shared" si="16"/>
        <v>0</v>
      </c>
      <c r="AA95" s="37">
        <f t="shared" si="17"/>
        <v>0</v>
      </c>
      <c r="AB95" s="37">
        <f t="shared" si="18"/>
        <v>1</v>
      </c>
      <c r="AC95" s="37">
        <f t="shared" si="19"/>
        <v>1</v>
      </c>
      <c r="AD95" s="37" t="str">
        <f t="shared" si="20"/>
        <v>CHECK</v>
      </c>
      <c r="AE95" s="37">
        <f t="shared" si="21"/>
        <v>0</v>
      </c>
      <c r="AF95" s="37" t="str">
        <f t="shared" si="22"/>
        <v>RLISP</v>
      </c>
      <c r="AG95" s="37">
        <f t="shared" si="23"/>
        <v>0</v>
      </c>
      <c r="AH95" s="28">
        <f t="shared" si="24"/>
        <v>0</v>
      </c>
      <c r="AI95" s="28">
        <f t="shared" si="25"/>
        <v>0</v>
      </c>
      <c r="AJ95" s="28">
        <f t="shared" si="26"/>
        <v>0</v>
      </c>
    </row>
    <row r="96" spans="1:36" s="28" customFormat="1" ht="12.75">
      <c r="A96" s="27">
        <v>510200</v>
      </c>
      <c r="B96" s="26">
        <v>6901000</v>
      </c>
      <c r="C96" s="26" t="s">
        <v>659</v>
      </c>
      <c r="D96" s="28" t="s">
        <v>436</v>
      </c>
      <c r="E96" s="28" t="s">
        <v>437</v>
      </c>
      <c r="F96" s="28">
        <v>72560</v>
      </c>
      <c r="G96" s="28">
        <v>9636</v>
      </c>
      <c r="H96" s="28">
        <v>8702693443</v>
      </c>
      <c r="I96" s="29">
        <v>7</v>
      </c>
      <c r="J96" s="29" t="s">
        <v>1</v>
      </c>
      <c r="K96" s="30" t="s">
        <v>700</v>
      </c>
      <c r="L96" s="42">
        <v>1165.15</v>
      </c>
      <c r="M96" s="30" t="s">
        <v>702</v>
      </c>
      <c r="N96" s="31" t="s">
        <v>702</v>
      </c>
      <c r="O96" s="31"/>
      <c r="P96" s="32">
        <v>34.69539375928677</v>
      </c>
      <c r="Q96" s="29" t="str">
        <f t="shared" si="27"/>
        <v>YES</v>
      </c>
      <c r="R96" s="29" t="s">
        <v>1</v>
      </c>
      <c r="S96" s="31" t="s">
        <v>701</v>
      </c>
      <c r="T96" s="33">
        <v>8425</v>
      </c>
      <c r="U96" s="34">
        <v>5526.829638</v>
      </c>
      <c r="V96" s="35">
        <v>7449.4493271</v>
      </c>
      <c r="W96" s="36">
        <v>61352</v>
      </c>
      <c r="X96" s="37">
        <f t="shared" si="14"/>
        <v>1</v>
      </c>
      <c r="Y96" s="37">
        <f t="shared" si="15"/>
        <v>0</v>
      </c>
      <c r="Z96" s="37">
        <f t="shared" si="16"/>
        <v>0</v>
      </c>
      <c r="AA96" s="37">
        <f t="shared" si="17"/>
        <v>0</v>
      </c>
      <c r="AB96" s="37">
        <f t="shared" si="18"/>
        <v>1</v>
      </c>
      <c r="AC96" s="37">
        <f t="shared" si="19"/>
        <v>1</v>
      </c>
      <c r="AD96" s="37" t="str">
        <f t="shared" si="20"/>
        <v>CHECK</v>
      </c>
      <c r="AE96" s="37">
        <f t="shared" si="21"/>
        <v>0</v>
      </c>
      <c r="AF96" s="37" t="str">
        <f t="shared" si="22"/>
        <v>RLISP</v>
      </c>
      <c r="AG96" s="37">
        <f t="shared" si="23"/>
        <v>0</v>
      </c>
      <c r="AH96" s="28">
        <f t="shared" si="24"/>
        <v>0</v>
      </c>
      <c r="AI96" s="28">
        <f t="shared" si="25"/>
        <v>0</v>
      </c>
      <c r="AJ96" s="28">
        <f t="shared" si="26"/>
        <v>0</v>
      </c>
    </row>
    <row r="97" spans="1:36" s="28" customFormat="1" ht="12.75">
      <c r="A97" s="27">
        <v>505680</v>
      </c>
      <c r="B97" s="26">
        <v>7001000</v>
      </c>
      <c r="C97" s="26" t="s">
        <v>242</v>
      </c>
      <c r="D97" s="28" t="s">
        <v>243</v>
      </c>
      <c r="E97" s="28" t="s">
        <v>242</v>
      </c>
      <c r="F97" s="28">
        <v>71730</v>
      </c>
      <c r="G97" s="28">
        <v>5618</v>
      </c>
      <c r="H97" s="28">
        <v>8708645001</v>
      </c>
      <c r="I97" s="29">
        <v>6</v>
      </c>
      <c r="J97" s="29" t="s">
        <v>0</v>
      </c>
      <c r="K97" s="30"/>
      <c r="L97" s="42">
        <v>4160.72</v>
      </c>
      <c r="M97" s="30" t="s">
        <v>702</v>
      </c>
      <c r="N97" s="31" t="s">
        <v>702</v>
      </c>
      <c r="O97" s="31"/>
      <c r="P97" s="32">
        <v>25.788880540946657</v>
      </c>
      <c r="Q97" s="29" t="str">
        <f t="shared" si="27"/>
        <v>YES</v>
      </c>
      <c r="R97" s="29" t="s">
        <v>1</v>
      </c>
      <c r="S97" s="31" t="s">
        <v>701</v>
      </c>
      <c r="T97" s="33">
        <v>34397</v>
      </c>
      <c r="U97" s="34">
        <v>20812.745844</v>
      </c>
      <c r="V97" s="35">
        <v>36522.4309793</v>
      </c>
      <c r="W97" s="36">
        <v>187545</v>
      </c>
      <c r="X97" s="37">
        <f t="shared" si="14"/>
        <v>0</v>
      </c>
      <c r="Y97" s="37">
        <f t="shared" si="15"/>
        <v>0</v>
      </c>
      <c r="Z97" s="37">
        <f t="shared" si="16"/>
        <v>0</v>
      </c>
      <c r="AA97" s="37">
        <f t="shared" si="17"/>
        <v>0</v>
      </c>
      <c r="AB97" s="37">
        <f t="shared" si="18"/>
        <v>1</v>
      </c>
      <c r="AC97" s="37">
        <f t="shared" si="19"/>
        <v>1</v>
      </c>
      <c r="AD97" s="37" t="str">
        <f t="shared" si="20"/>
        <v>CHECK</v>
      </c>
      <c r="AE97" s="37">
        <f t="shared" si="21"/>
        <v>0</v>
      </c>
      <c r="AF97" s="37" t="str">
        <f t="shared" si="22"/>
        <v>RLISP</v>
      </c>
      <c r="AG97" s="37">
        <f t="shared" si="23"/>
        <v>0</v>
      </c>
      <c r="AH97" s="28">
        <f t="shared" si="24"/>
        <v>0</v>
      </c>
      <c r="AI97" s="28">
        <f t="shared" si="25"/>
        <v>0</v>
      </c>
      <c r="AJ97" s="28">
        <f t="shared" si="26"/>
        <v>0</v>
      </c>
    </row>
    <row r="98" spans="1:36" s="28" customFormat="1" ht="12.75">
      <c r="A98" s="27">
        <v>508340</v>
      </c>
      <c r="B98" s="26">
        <v>7003000</v>
      </c>
      <c r="C98" s="26" t="s">
        <v>360</v>
      </c>
      <c r="D98" s="28" t="s">
        <v>84</v>
      </c>
      <c r="E98" s="28" t="s">
        <v>360</v>
      </c>
      <c r="F98" s="28">
        <v>71749</v>
      </c>
      <c r="G98" s="28">
        <v>790</v>
      </c>
      <c r="H98" s="28">
        <v>8709244575</v>
      </c>
      <c r="I98" s="29">
        <v>7</v>
      </c>
      <c r="J98" s="29" t="s">
        <v>1</v>
      </c>
      <c r="K98" s="30" t="s">
        <v>700</v>
      </c>
      <c r="L98" s="42">
        <v>600.44</v>
      </c>
      <c r="M98" s="30" t="s">
        <v>702</v>
      </c>
      <c r="N98" s="31" t="s">
        <v>702</v>
      </c>
      <c r="O98" s="31"/>
      <c r="P98" s="32">
        <v>28.482972136222912</v>
      </c>
      <c r="Q98" s="29" t="str">
        <f t="shared" si="27"/>
        <v>YES</v>
      </c>
      <c r="R98" s="29" t="s">
        <v>1</v>
      </c>
      <c r="S98" s="31" t="s">
        <v>701</v>
      </c>
      <c r="T98" s="33">
        <v>3815</v>
      </c>
      <c r="U98" s="34">
        <v>2801.889882</v>
      </c>
      <c r="V98" s="35">
        <v>3776.5840568999997</v>
      </c>
      <c r="W98" s="36">
        <v>25112</v>
      </c>
      <c r="X98" s="37">
        <f t="shared" si="14"/>
        <v>1</v>
      </c>
      <c r="Y98" s="37">
        <f t="shared" si="15"/>
        <v>0</v>
      </c>
      <c r="Z98" s="37">
        <f t="shared" si="16"/>
        <v>0</v>
      </c>
      <c r="AA98" s="37">
        <f t="shared" si="17"/>
        <v>0</v>
      </c>
      <c r="AB98" s="37">
        <f t="shared" si="18"/>
        <v>1</v>
      </c>
      <c r="AC98" s="37">
        <f t="shared" si="19"/>
        <v>1</v>
      </c>
      <c r="AD98" s="37" t="str">
        <f t="shared" si="20"/>
        <v>CHECK</v>
      </c>
      <c r="AE98" s="37">
        <f t="shared" si="21"/>
        <v>0</v>
      </c>
      <c r="AF98" s="37" t="str">
        <f t="shared" si="22"/>
        <v>RLISP</v>
      </c>
      <c r="AG98" s="37">
        <f t="shared" si="23"/>
        <v>0</v>
      </c>
      <c r="AH98" s="28">
        <f t="shared" si="24"/>
        <v>0</v>
      </c>
      <c r="AI98" s="28">
        <f t="shared" si="25"/>
        <v>0</v>
      </c>
      <c r="AJ98" s="28">
        <f t="shared" si="26"/>
        <v>0</v>
      </c>
    </row>
    <row r="99" spans="1:36" s="28" customFormat="1" ht="12.75">
      <c r="A99" s="27">
        <v>512510</v>
      </c>
      <c r="B99" s="26">
        <v>7008000</v>
      </c>
      <c r="C99" s="26" t="s">
        <v>530</v>
      </c>
      <c r="D99" s="28" t="s">
        <v>529</v>
      </c>
      <c r="E99" s="28" t="s">
        <v>530</v>
      </c>
      <c r="F99" s="28">
        <v>71762</v>
      </c>
      <c r="G99" s="28">
        <v>109</v>
      </c>
      <c r="H99" s="28">
        <v>8707253132</v>
      </c>
      <c r="I99" s="29">
        <v>7</v>
      </c>
      <c r="J99" s="29" t="s">
        <v>1</v>
      </c>
      <c r="K99" s="30" t="s">
        <v>700</v>
      </c>
      <c r="L99" s="42">
        <v>706.92</v>
      </c>
      <c r="M99" s="30" t="s">
        <v>702</v>
      </c>
      <c r="N99" s="31" t="s">
        <v>702</v>
      </c>
      <c r="O99" s="31"/>
      <c r="P99" s="32">
        <v>22.883597883597883</v>
      </c>
      <c r="Q99" s="29" t="str">
        <f t="shared" si="27"/>
        <v>YES</v>
      </c>
      <c r="R99" s="29" t="s">
        <v>1</v>
      </c>
      <c r="S99" s="31" t="s">
        <v>701</v>
      </c>
      <c r="T99" s="33">
        <v>4478</v>
      </c>
      <c r="U99" s="34">
        <v>3227.378814</v>
      </c>
      <c r="V99" s="35">
        <v>4350.0879362999995</v>
      </c>
      <c r="W99" s="36">
        <v>24502</v>
      </c>
      <c r="X99" s="37">
        <f t="shared" si="14"/>
        <v>1</v>
      </c>
      <c r="Y99" s="37">
        <f t="shared" si="15"/>
        <v>0</v>
      </c>
      <c r="Z99" s="37">
        <f t="shared" si="16"/>
        <v>0</v>
      </c>
      <c r="AA99" s="37">
        <f t="shared" si="17"/>
        <v>0</v>
      </c>
      <c r="AB99" s="37">
        <f t="shared" si="18"/>
        <v>1</v>
      </c>
      <c r="AC99" s="37">
        <f t="shared" si="19"/>
        <v>1</v>
      </c>
      <c r="AD99" s="37" t="str">
        <f t="shared" si="20"/>
        <v>CHECK</v>
      </c>
      <c r="AE99" s="37">
        <f t="shared" si="21"/>
        <v>0</v>
      </c>
      <c r="AF99" s="37" t="str">
        <f t="shared" si="22"/>
        <v>RLISP</v>
      </c>
      <c r="AG99" s="37">
        <f t="shared" si="23"/>
        <v>0</v>
      </c>
      <c r="AH99" s="28">
        <f t="shared" si="24"/>
        <v>0</v>
      </c>
      <c r="AI99" s="28">
        <f t="shared" si="25"/>
        <v>0</v>
      </c>
      <c r="AJ99" s="28">
        <f t="shared" si="26"/>
        <v>0</v>
      </c>
    </row>
    <row r="100" spans="1:36" s="28" customFormat="1" ht="12.75">
      <c r="A100" s="27">
        <v>504410</v>
      </c>
      <c r="B100" s="26">
        <v>7102000</v>
      </c>
      <c r="C100" s="26" t="s">
        <v>93</v>
      </c>
      <c r="D100" s="28" t="s">
        <v>187</v>
      </c>
      <c r="E100" s="28" t="s">
        <v>93</v>
      </c>
      <c r="F100" s="28">
        <v>72031</v>
      </c>
      <c r="G100" s="28">
        <v>9021</v>
      </c>
      <c r="H100" s="28">
        <v>5017452135</v>
      </c>
      <c r="I100" s="29">
        <v>7</v>
      </c>
      <c r="J100" s="29" t="s">
        <v>1</v>
      </c>
      <c r="K100" s="30" t="s">
        <v>700</v>
      </c>
      <c r="L100" s="42">
        <v>1155.16</v>
      </c>
      <c r="M100" s="30" t="s">
        <v>702</v>
      </c>
      <c r="N100" s="31" t="s">
        <v>702</v>
      </c>
      <c r="O100" s="31"/>
      <c r="P100" s="32">
        <v>27.423167848699766</v>
      </c>
      <c r="Q100" s="29" t="str">
        <f t="shared" si="27"/>
        <v>YES</v>
      </c>
      <c r="R100" s="29" t="s">
        <v>1</v>
      </c>
      <c r="S100" s="31" t="s">
        <v>701</v>
      </c>
      <c r="T100" s="33">
        <v>9482</v>
      </c>
      <c r="U100" s="34">
        <v>5599.253286</v>
      </c>
      <c r="V100" s="35">
        <v>9730.0670087</v>
      </c>
      <c r="W100" s="36">
        <v>47944</v>
      </c>
      <c r="X100" s="37">
        <f t="shared" si="14"/>
        <v>1</v>
      </c>
      <c r="Y100" s="37">
        <f t="shared" si="15"/>
        <v>0</v>
      </c>
      <c r="Z100" s="37">
        <f t="shared" si="16"/>
        <v>0</v>
      </c>
      <c r="AA100" s="37">
        <f t="shared" si="17"/>
        <v>0</v>
      </c>
      <c r="AB100" s="37">
        <f t="shared" si="18"/>
        <v>1</v>
      </c>
      <c r="AC100" s="37">
        <f t="shared" si="19"/>
        <v>1</v>
      </c>
      <c r="AD100" s="37" t="str">
        <f t="shared" si="20"/>
        <v>CHECK</v>
      </c>
      <c r="AE100" s="37">
        <f t="shared" si="21"/>
        <v>0</v>
      </c>
      <c r="AF100" s="37" t="str">
        <f t="shared" si="22"/>
        <v>RLISP</v>
      </c>
      <c r="AG100" s="37">
        <f t="shared" si="23"/>
        <v>0</v>
      </c>
      <c r="AH100" s="28">
        <f t="shared" si="24"/>
        <v>0</v>
      </c>
      <c r="AI100" s="28">
        <f t="shared" si="25"/>
        <v>0</v>
      </c>
      <c r="AJ100" s="28">
        <f t="shared" si="26"/>
        <v>0</v>
      </c>
    </row>
    <row r="101" spans="1:36" s="28" customFormat="1" ht="12.75">
      <c r="A101" s="27">
        <v>508940</v>
      </c>
      <c r="B101" s="26">
        <v>7205000</v>
      </c>
      <c r="C101" s="26" t="s">
        <v>380</v>
      </c>
      <c r="D101" s="28" t="s">
        <v>379</v>
      </c>
      <c r="E101" s="28" t="s">
        <v>380</v>
      </c>
      <c r="F101" s="28">
        <v>72744</v>
      </c>
      <c r="G101" s="28">
        <v>479</v>
      </c>
      <c r="H101" s="28">
        <v>5018243010</v>
      </c>
      <c r="I101" s="29">
        <v>8</v>
      </c>
      <c r="J101" s="29" t="s">
        <v>1</v>
      </c>
      <c r="K101" s="30" t="s">
        <v>700</v>
      </c>
      <c r="L101" s="42">
        <v>967.43</v>
      </c>
      <c r="M101" s="30" t="s">
        <v>702</v>
      </c>
      <c r="N101" s="31" t="s">
        <v>702</v>
      </c>
      <c r="O101" s="31"/>
      <c r="P101" s="32">
        <v>27.700220426157234</v>
      </c>
      <c r="Q101" s="29" t="str">
        <f t="shared" si="27"/>
        <v>YES</v>
      </c>
      <c r="R101" s="29" t="s">
        <v>1</v>
      </c>
      <c r="S101" s="31" t="s">
        <v>701</v>
      </c>
      <c r="T101" s="33">
        <v>7460</v>
      </c>
      <c r="U101" s="34">
        <v>4580.795736</v>
      </c>
      <c r="V101" s="35">
        <v>7960.3183612</v>
      </c>
      <c r="W101" s="36">
        <v>49707</v>
      </c>
      <c r="X101" s="37">
        <f t="shared" si="14"/>
        <v>1</v>
      </c>
      <c r="Y101" s="37">
        <f t="shared" si="15"/>
        <v>0</v>
      </c>
      <c r="Z101" s="37">
        <f t="shared" si="16"/>
        <v>0</v>
      </c>
      <c r="AA101" s="37">
        <f t="shared" si="17"/>
        <v>0</v>
      </c>
      <c r="AB101" s="37">
        <f t="shared" si="18"/>
        <v>1</v>
      </c>
      <c r="AC101" s="37">
        <f t="shared" si="19"/>
        <v>1</v>
      </c>
      <c r="AD101" s="37" t="str">
        <f t="shared" si="20"/>
        <v>CHECK</v>
      </c>
      <c r="AE101" s="37">
        <f t="shared" si="21"/>
        <v>0</v>
      </c>
      <c r="AF101" s="37" t="str">
        <f t="shared" si="22"/>
        <v>RLISP</v>
      </c>
      <c r="AG101" s="37">
        <f t="shared" si="23"/>
        <v>0</v>
      </c>
      <c r="AH101" s="28">
        <f t="shared" si="24"/>
        <v>0</v>
      </c>
      <c r="AI101" s="28">
        <f t="shared" si="25"/>
        <v>0</v>
      </c>
      <c r="AJ101" s="28">
        <f t="shared" si="26"/>
        <v>0</v>
      </c>
    </row>
    <row r="102" spans="1:36" s="28" customFormat="1" ht="12.75">
      <c r="A102" s="27">
        <v>502700</v>
      </c>
      <c r="B102" s="26">
        <v>7301000</v>
      </c>
      <c r="C102" s="26" t="s">
        <v>111</v>
      </c>
      <c r="D102" s="28" t="s">
        <v>110</v>
      </c>
      <c r="E102" s="28" t="s">
        <v>111</v>
      </c>
      <c r="F102" s="28">
        <v>72010</v>
      </c>
      <c r="G102" s="28">
        <v>3162</v>
      </c>
      <c r="H102" s="28">
        <v>5017243273</v>
      </c>
      <c r="I102" s="29">
        <v>6</v>
      </c>
      <c r="J102" s="29" t="s">
        <v>0</v>
      </c>
      <c r="K102" s="30"/>
      <c r="L102" s="42">
        <v>1234.16</v>
      </c>
      <c r="M102" s="30" t="s">
        <v>702</v>
      </c>
      <c r="N102" s="31" t="s">
        <v>702</v>
      </c>
      <c r="O102" s="31"/>
      <c r="P102" s="32">
        <v>30.147965474722564</v>
      </c>
      <c r="Q102" s="29" t="str">
        <f t="shared" si="27"/>
        <v>YES</v>
      </c>
      <c r="R102" s="29" t="s">
        <v>1</v>
      </c>
      <c r="S102" s="31" t="s">
        <v>701</v>
      </c>
      <c r="T102" s="33">
        <v>9874</v>
      </c>
      <c r="U102" s="34">
        <v>5943.265614</v>
      </c>
      <c r="V102" s="35">
        <v>10398.6609422</v>
      </c>
      <c r="W102" s="36">
        <v>64539</v>
      </c>
      <c r="X102" s="37">
        <f t="shared" si="14"/>
        <v>0</v>
      </c>
      <c r="Y102" s="37">
        <f t="shared" si="15"/>
        <v>0</v>
      </c>
      <c r="Z102" s="37">
        <f t="shared" si="16"/>
        <v>0</v>
      </c>
      <c r="AA102" s="37">
        <f t="shared" si="17"/>
        <v>0</v>
      </c>
      <c r="AB102" s="37">
        <f t="shared" si="18"/>
        <v>1</v>
      </c>
      <c r="AC102" s="37">
        <f t="shared" si="19"/>
        <v>1</v>
      </c>
      <c r="AD102" s="37" t="str">
        <f t="shared" si="20"/>
        <v>CHECK</v>
      </c>
      <c r="AE102" s="37">
        <f t="shared" si="21"/>
        <v>0</v>
      </c>
      <c r="AF102" s="37" t="str">
        <f t="shared" si="22"/>
        <v>RLISP</v>
      </c>
      <c r="AG102" s="37">
        <f t="shared" si="23"/>
        <v>0</v>
      </c>
      <c r="AH102" s="28">
        <f t="shared" si="24"/>
        <v>0</v>
      </c>
      <c r="AI102" s="28">
        <f t="shared" si="25"/>
        <v>0</v>
      </c>
      <c r="AJ102" s="28">
        <f t="shared" si="26"/>
        <v>0</v>
      </c>
    </row>
    <row r="103" spans="1:36" s="28" customFormat="1" ht="12.75">
      <c r="A103" s="27">
        <v>508400</v>
      </c>
      <c r="B103" s="26">
        <v>7307000</v>
      </c>
      <c r="C103" s="26" t="s">
        <v>651</v>
      </c>
      <c r="D103" s="28" t="s">
        <v>361</v>
      </c>
      <c r="E103" s="28" t="s">
        <v>362</v>
      </c>
      <c r="F103" s="28">
        <v>72143</v>
      </c>
      <c r="G103" s="28">
        <v>4792</v>
      </c>
      <c r="H103" s="28">
        <v>5012790540</v>
      </c>
      <c r="I103" s="29" t="s">
        <v>2</v>
      </c>
      <c r="J103" s="29" t="s">
        <v>0</v>
      </c>
      <c r="K103" s="30"/>
      <c r="L103" s="42">
        <v>1198.64</v>
      </c>
      <c r="M103" s="30" t="s">
        <v>702</v>
      </c>
      <c r="N103" s="31" t="s">
        <v>702</v>
      </c>
      <c r="O103" s="31"/>
      <c r="P103" s="32">
        <v>24.837758112094395</v>
      </c>
      <c r="Q103" s="29" t="str">
        <f t="shared" si="27"/>
        <v>YES</v>
      </c>
      <c r="R103" s="29" t="s">
        <v>1</v>
      </c>
      <c r="S103" s="31" t="s">
        <v>701</v>
      </c>
      <c r="T103" s="33">
        <v>9454</v>
      </c>
      <c r="U103" s="34">
        <v>5481.564858</v>
      </c>
      <c r="V103" s="35">
        <v>9619.6515373</v>
      </c>
      <c r="W103" s="36">
        <v>56141</v>
      </c>
      <c r="X103" s="37">
        <f t="shared" si="14"/>
        <v>0</v>
      </c>
      <c r="Y103" s="37">
        <f t="shared" si="15"/>
        <v>0</v>
      </c>
      <c r="Z103" s="37">
        <f t="shared" si="16"/>
        <v>0</v>
      </c>
      <c r="AA103" s="37">
        <f t="shared" si="17"/>
        <v>0</v>
      </c>
      <c r="AB103" s="37">
        <f t="shared" si="18"/>
        <v>1</v>
      </c>
      <c r="AC103" s="37">
        <f t="shared" si="19"/>
        <v>1</v>
      </c>
      <c r="AD103" s="37" t="str">
        <f t="shared" si="20"/>
        <v>CHECK</v>
      </c>
      <c r="AE103" s="37">
        <f t="shared" si="21"/>
        <v>0</v>
      </c>
      <c r="AF103" s="37" t="str">
        <f t="shared" si="22"/>
        <v>RLISP</v>
      </c>
      <c r="AG103" s="37">
        <f t="shared" si="23"/>
        <v>0</v>
      </c>
      <c r="AH103" s="28">
        <f t="shared" si="24"/>
        <v>0</v>
      </c>
      <c r="AI103" s="28">
        <f t="shared" si="25"/>
        <v>0</v>
      </c>
      <c r="AJ103" s="28">
        <f t="shared" si="26"/>
        <v>0</v>
      </c>
    </row>
    <row r="104" spans="1:36" s="28" customFormat="1" ht="12.75">
      <c r="A104" s="27">
        <v>511070</v>
      </c>
      <c r="B104" s="26">
        <v>7309000</v>
      </c>
      <c r="C104" s="26" t="s">
        <v>473</v>
      </c>
      <c r="D104" s="28" t="s">
        <v>472</v>
      </c>
      <c r="E104" s="28" t="s">
        <v>473</v>
      </c>
      <c r="F104" s="28">
        <v>72121</v>
      </c>
      <c r="G104" s="28">
        <v>350</v>
      </c>
      <c r="H104" s="28">
        <v>5017284511</v>
      </c>
      <c r="I104" s="29">
        <v>7</v>
      </c>
      <c r="J104" s="29" t="s">
        <v>1</v>
      </c>
      <c r="K104" s="30" t="s">
        <v>700</v>
      </c>
      <c r="L104" s="42">
        <v>699.88</v>
      </c>
      <c r="M104" s="30" t="s">
        <v>702</v>
      </c>
      <c r="N104" s="31" t="s">
        <v>702</v>
      </c>
      <c r="O104" s="31"/>
      <c r="P104" s="32">
        <v>25.91240875912409</v>
      </c>
      <c r="Q104" s="29" t="str">
        <f t="shared" si="27"/>
        <v>YES</v>
      </c>
      <c r="R104" s="29" t="s">
        <v>1</v>
      </c>
      <c r="S104" s="31" t="s">
        <v>701</v>
      </c>
      <c r="T104" s="33">
        <v>5247</v>
      </c>
      <c r="U104" s="34">
        <v>3345.067242</v>
      </c>
      <c r="V104" s="35">
        <v>4819.873029</v>
      </c>
      <c r="W104" s="36">
        <v>21505</v>
      </c>
      <c r="X104" s="37">
        <f t="shared" si="14"/>
        <v>1</v>
      </c>
      <c r="Y104" s="37">
        <f t="shared" si="15"/>
        <v>0</v>
      </c>
      <c r="Z104" s="37">
        <f t="shared" si="16"/>
        <v>0</v>
      </c>
      <c r="AA104" s="37">
        <f t="shared" si="17"/>
        <v>0</v>
      </c>
      <c r="AB104" s="37">
        <f t="shared" si="18"/>
        <v>1</v>
      </c>
      <c r="AC104" s="37">
        <f t="shared" si="19"/>
        <v>1</v>
      </c>
      <c r="AD104" s="37" t="str">
        <f t="shared" si="20"/>
        <v>CHECK</v>
      </c>
      <c r="AE104" s="37">
        <f t="shared" si="21"/>
        <v>0</v>
      </c>
      <c r="AF104" s="37" t="str">
        <f t="shared" si="22"/>
        <v>RLISP</v>
      </c>
      <c r="AG104" s="37">
        <f t="shared" si="23"/>
        <v>0</v>
      </c>
      <c r="AH104" s="28">
        <f t="shared" si="24"/>
        <v>0</v>
      </c>
      <c r="AI104" s="28">
        <f t="shared" si="25"/>
        <v>0</v>
      </c>
      <c r="AJ104" s="28">
        <f t="shared" si="26"/>
        <v>0</v>
      </c>
    </row>
    <row r="105" spans="1:36" s="28" customFormat="1" ht="12.75">
      <c r="A105" s="27">
        <v>512000</v>
      </c>
      <c r="B105" s="26">
        <v>7310000</v>
      </c>
      <c r="C105" s="26" t="s">
        <v>507</v>
      </c>
      <c r="D105" s="28" t="s">
        <v>506</v>
      </c>
      <c r="E105" s="28" t="s">
        <v>507</v>
      </c>
      <c r="F105" s="28">
        <v>72137</v>
      </c>
      <c r="G105" s="28">
        <v>9339</v>
      </c>
      <c r="H105" s="28">
        <v>5015565815</v>
      </c>
      <c r="I105" s="29">
        <v>7</v>
      </c>
      <c r="J105" s="29" t="s">
        <v>1</v>
      </c>
      <c r="K105" s="30" t="s">
        <v>700</v>
      </c>
      <c r="L105" s="42">
        <v>764.5</v>
      </c>
      <c r="M105" s="30" t="s">
        <v>702</v>
      </c>
      <c r="N105" s="31" t="s">
        <v>702</v>
      </c>
      <c r="O105" s="31"/>
      <c r="P105" s="32">
        <v>26.036484245439468</v>
      </c>
      <c r="Q105" s="29" t="str">
        <f t="shared" si="27"/>
        <v>YES</v>
      </c>
      <c r="R105" s="29" t="s">
        <v>1</v>
      </c>
      <c r="S105" s="31" t="s">
        <v>701</v>
      </c>
      <c r="T105" s="33">
        <v>6021</v>
      </c>
      <c r="U105" s="34">
        <v>3661.920702</v>
      </c>
      <c r="V105" s="35">
        <v>6363.7940259</v>
      </c>
      <c r="W105" s="36">
        <v>23338</v>
      </c>
      <c r="X105" s="37">
        <f t="shared" si="14"/>
        <v>1</v>
      </c>
      <c r="Y105" s="37">
        <f t="shared" si="15"/>
        <v>0</v>
      </c>
      <c r="Z105" s="37">
        <f t="shared" si="16"/>
        <v>0</v>
      </c>
      <c r="AA105" s="37">
        <f t="shared" si="17"/>
        <v>0</v>
      </c>
      <c r="AB105" s="37">
        <f t="shared" si="18"/>
        <v>1</v>
      </c>
      <c r="AC105" s="37">
        <f t="shared" si="19"/>
        <v>1</v>
      </c>
      <c r="AD105" s="37" t="str">
        <f t="shared" si="20"/>
        <v>CHECK</v>
      </c>
      <c r="AE105" s="37">
        <f t="shared" si="21"/>
        <v>0</v>
      </c>
      <c r="AF105" s="37" t="str">
        <f t="shared" si="22"/>
        <v>RLISP</v>
      </c>
      <c r="AG105" s="37">
        <f t="shared" si="23"/>
        <v>0</v>
      </c>
      <c r="AH105" s="28">
        <f t="shared" si="24"/>
        <v>0</v>
      </c>
      <c r="AI105" s="28">
        <f t="shared" si="25"/>
        <v>0</v>
      </c>
      <c r="AJ105" s="28">
        <f t="shared" si="26"/>
        <v>0</v>
      </c>
    </row>
    <row r="106" spans="1:36" s="28" customFormat="1" ht="12.75">
      <c r="A106" s="27">
        <v>502670</v>
      </c>
      <c r="B106" s="26">
        <v>7401000</v>
      </c>
      <c r="C106" s="26" t="s">
        <v>109</v>
      </c>
      <c r="D106" s="28" t="s">
        <v>108</v>
      </c>
      <c r="E106" s="28" t="s">
        <v>109</v>
      </c>
      <c r="F106" s="28">
        <v>72006</v>
      </c>
      <c r="G106" s="28">
        <v>2650</v>
      </c>
      <c r="H106" s="28">
        <v>8703472241</v>
      </c>
      <c r="I106" s="29">
        <v>6</v>
      </c>
      <c r="J106" s="29" t="s">
        <v>0</v>
      </c>
      <c r="K106" s="30"/>
      <c r="L106" s="42">
        <v>542.62</v>
      </c>
      <c r="M106" s="30" t="s">
        <v>700</v>
      </c>
      <c r="N106" s="31" t="s">
        <v>702</v>
      </c>
      <c r="O106" s="31"/>
      <c r="P106" s="32">
        <v>45.62841530054645</v>
      </c>
      <c r="Q106" s="29" t="str">
        <f t="shared" si="27"/>
        <v>YES</v>
      </c>
      <c r="R106" s="29" t="s">
        <v>1</v>
      </c>
      <c r="S106" s="31" t="s">
        <v>702</v>
      </c>
      <c r="T106" s="33">
        <v>5624</v>
      </c>
      <c r="U106" s="34">
        <v>2706.833844</v>
      </c>
      <c r="V106" s="35">
        <v>4703.4608498</v>
      </c>
      <c r="W106" s="36">
        <v>42006</v>
      </c>
      <c r="X106" s="37">
        <f t="shared" si="14"/>
        <v>0</v>
      </c>
      <c r="Y106" s="37">
        <f t="shared" si="15"/>
        <v>1</v>
      </c>
      <c r="Z106" s="37">
        <f t="shared" si="16"/>
        <v>0</v>
      </c>
      <c r="AA106" s="37">
        <f t="shared" si="17"/>
        <v>0</v>
      </c>
      <c r="AB106" s="37">
        <f t="shared" si="18"/>
        <v>1</v>
      </c>
      <c r="AC106" s="37">
        <f t="shared" si="19"/>
        <v>1</v>
      </c>
      <c r="AD106" s="37" t="str">
        <f t="shared" si="20"/>
        <v>CHECK</v>
      </c>
      <c r="AE106" s="37">
        <f t="shared" si="21"/>
        <v>0</v>
      </c>
      <c r="AF106" s="37" t="str">
        <f t="shared" si="22"/>
        <v>RLISP</v>
      </c>
      <c r="AG106" s="37">
        <f t="shared" si="23"/>
        <v>0</v>
      </c>
      <c r="AH106" s="28">
        <f t="shared" si="24"/>
        <v>0</v>
      </c>
      <c r="AI106" s="28">
        <f t="shared" si="25"/>
        <v>0</v>
      </c>
      <c r="AJ106" s="28">
        <f t="shared" si="26"/>
        <v>0</v>
      </c>
    </row>
    <row r="107" spans="1:36" s="28" customFormat="1" ht="12.75">
      <c r="A107" s="27">
        <v>509600</v>
      </c>
      <c r="B107" s="26">
        <v>7403000</v>
      </c>
      <c r="C107" s="26" t="s">
        <v>412</v>
      </c>
      <c r="D107" s="28" t="s">
        <v>411</v>
      </c>
      <c r="E107" s="28" t="s">
        <v>412</v>
      </c>
      <c r="F107" s="28">
        <v>72101</v>
      </c>
      <c r="G107" s="28">
        <v>427</v>
      </c>
      <c r="H107" s="28">
        <v>8707312535</v>
      </c>
      <c r="I107" s="29">
        <v>7</v>
      </c>
      <c r="J107" s="29" t="s">
        <v>1</v>
      </c>
      <c r="K107" s="30" t="s">
        <v>700</v>
      </c>
      <c r="L107" s="42">
        <v>649.14</v>
      </c>
      <c r="M107" s="30" t="s">
        <v>702</v>
      </c>
      <c r="N107" s="31" t="s">
        <v>702</v>
      </c>
      <c r="O107" s="31"/>
      <c r="P107" s="32">
        <v>26.988265971316817</v>
      </c>
      <c r="Q107" s="29" t="str">
        <f t="shared" si="27"/>
        <v>YES</v>
      </c>
      <c r="R107" s="29" t="s">
        <v>1</v>
      </c>
      <c r="S107" s="31" t="s">
        <v>701</v>
      </c>
      <c r="T107" s="33">
        <v>5100</v>
      </c>
      <c r="U107" s="34">
        <v>3150.428688</v>
      </c>
      <c r="V107" s="35">
        <v>5505.77357</v>
      </c>
      <c r="W107" s="36">
        <v>28275</v>
      </c>
      <c r="X107" s="37">
        <f t="shared" si="14"/>
        <v>1</v>
      </c>
      <c r="Y107" s="37">
        <f t="shared" si="15"/>
        <v>0</v>
      </c>
      <c r="Z107" s="37">
        <f t="shared" si="16"/>
        <v>0</v>
      </c>
      <c r="AA107" s="37">
        <f t="shared" si="17"/>
        <v>0</v>
      </c>
      <c r="AB107" s="37">
        <f t="shared" si="18"/>
        <v>1</v>
      </c>
      <c r="AC107" s="37">
        <f t="shared" si="19"/>
        <v>1</v>
      </c>
      <c r="AD107" s="37" t="str">
        <f t="shared" si="20"/>
        <v>CHECK</v>
      </c>
      <c r="AE107" s="37">
        <f t="shared" si="21"/>
        <v>0</v>
      </c>
      <c r="AF107" s="37" t="str">
        <f t="shared" si="22"/>
        <v>RLISP</v>
      </c>
      <c r="AG107" s="37">
        <f t="shared" si="23"/>
        <v>0</v>
      </c>
      <c r="AH107" s="28">
        <f t="shared" si="24"/>
        <v>0</v>
      </c>
      <c r="AI107" s="28">
        <f t="shared" si="25"/>
        <v>0</v>
      </c>
      <c r="AJ107" s="28">
        <f t="shared" si="26"/>
        <v>0</v>
      </c>
    </row>
    <row r="108" spans="1:36" s="28" customFormat="1" ht="12.75">
      <c r="A108" s="27">
        <v>504890</v>
      </c>
      <c r="B108" s="26">
        <v>7503000</v>
      </c>
      <c r="C108" s="26" t="s">
        <v>209</v>
      </c>
      <c r="D108" s="28" t="s">
        <v>208</v>
      </c>
      <c r="E108" s="28" t="s">
        <v>209</v>
      </c>
      <c r="F108" s="28">
        <v>72833</v>
      </c>
      <c r="G108" s="28">
        <v>939</v>
      </c>
      <c r="H108" s="28">
        <v>5014954800</v>
      </c>
      <c r="I108" s="29">
        <v>7</v>
      </c>
      <c r="J108" s="29" t="s">
        <v>1</v>
      </c>
      <c r="K108" s="30" t="s">
        <v>700</v>
      </c>
      <c r="L108" s="42">
        <v>756.05</v>
      </c>
      <c r="M108" s="30" t="s">
        <v>702</v>
      </c>
      <c r="N108" s="31" t="s">
        <v>702</v>
      </c>
      <c r="O108" s="31"/>
      <c r="P108" s="32">
        <v>20.28985507246377</v>
      </c>
      <c r="Q108" s="29" t="str">
        <f t="shared" si="27"/>
        <v>YES</v>
      </c>
      <c r="R108" s="29" t="s">
        <v>1</v>
      </c>
      <c r="S108" s="31" t="s">
        <v>701</v>
      </c>
      <c r="T108" s="33">
        <v>5595</v>
      </c>
      <c r="U108" s="34">
        <v>3317.908374</v>
      </c>
      <c r="V108" s="35">
        <v>5766.1100383</v>
      </c>
      <c r="W108" s="36">
        <v>16119</v>
      </c>
      <c r="X108" s="37">
        <f t="shared" si="14"/>
        <v>1</v>
      </c>
      <c r="Y108" s="37">
        <f t="shared" si="15"/>
        <v>0</v>
      </c>
      <c r="Z108" s="37">
        <f t="shared" si="16"/>
        <v>0</v>
      </c>
      <c r="AA108" s="37">
        <f t="shared" si="17"/>
        <v>0</v>
      </c>
      <c r="AB108" s="37">
        <f t="shared" si="18"/>
        <v>1</v>
      </c>
      <c r="AC108" s="37">
        <f t="shared" si="19"/>
        <v>1</v>
      </c>
      <c r="AD108" s="37" t="str">
        <f t="shared" si="20"/>
        <v>CHECK</v>
      </c>
      <c r="AE108" s="37">
        <f t="shared" si="21"/>
        <v>0</v>
      </c>
      <c r="AF108" s="37" t="str">
        <f t="shared" si="22"/>
        <v>RLISP</v>
      </c>
      <c r="AG108" s="37">
        <f t="shared" si="23"/>
        <v>0</v>
      </c>
      <c r="AH108" s="28">
        <f t="shared" si="24"/>
        <v>0</v>
      </c>
      <c r="AI108" s="28">
        <f t="shared" si="25"/>
        <v>0</v>
      </c>
      <c r="AJ108" s="28">
        <f t="shared" si="26"/>
        <v>0</v>
      </c>
    </row>
    <row r="109" spans="1:36" s="28" customFormat="1" ht="12.75">
      <c r="A109" s="27">
        <v>504930</v>
      </c>
      <c r="B109" s="26">
        <v>7504000</v>
      </c>
      <c r="C109" s="26" t="s">
        <v>211</v>
      </c>
      <c r="D109" s="28" t="s">
        <v>210</v>
      </c>
      <c r="E109" s="28" t="s">
        <v>211</v>
      </c>
      <c r="F109" s="28">
        <v>72834</v>
      </c>
      <c r="G109" s="28">
        <v>3215</v>
      </c>
      <c r="H109" s="28">
        <v>5012294111</v>
      </c>
      <c r="I109" s="29">
        <v>6</v>
      </c>
      <c r="J109" s="29" t="s">
        <v>0</v>
      </c>
      <c r="K109" s="30"/>
      <c r="L109" s="42">
        <v>1641.3</v>
      </c>
      <c r="M109" s="30" t="s">
        <v>702</v>
      </c>
      <c r="N109" s="31" t="s">
        <v>702</v>
      </c>
      <c r="O109" s="31"/>
      <c r="P109" s="32">
        <v>22.750316856780735</v>
      </c>
      <c r="Q109" s="29" t="str">
        <f t="shared" si="27"/>
        <v>YES</v>
      </c>
      <c r="R109" s="29" t="s">
        <v>1</v>
      </c>
      <c r="S109" s="31" t="s">
        <v>701</v>
      </c>
      <c r="T109" s="33">
        <v>12884</v>
      </c>
      <c r="U109" s="34">
        <v>8061.657318</v>
      </c>
      <c r="V109" s="35">
        <v>14009.0681831</v>
      </c>
      <c r="W109" s="36">
        <v>52896</v>
      </c>
      <c r="X109" s="37">
        <f t="shared" si="14"/>
        <v>0</v>
      </c>
      <c r="Y109" s="37">
        <f t="shared" si="15"/>
        <v>0</v>
      </c>
      <c r="Z109" s="37">
        <f t="shared" si="16"/>
        <v>0</v>
      </c>
      <c r="AA109" s="37">
        <f t="shared" si="17"/>
        <v>0</v>
      </c>
      <c r="AB109" s="37">
        <f t="shared" si="18"/>
        <v>1</v>
      </c>
      <c r="AC109" s="37">
        <f t="shared" si="19"/>
        <v>1</v>
      </c>
      <c r="AD109" s="37" t="str">
        <f t="shared" si="20"/>
        <v>CHECK</v>
      </c>
      <c r="AE109" s="37">
        <f t="shared" si="21"/>
        <v>0</v>
      </c>
      <c r="AF109" s="37" t="str">
        <f t="shared" si="22"/>
        <v>RLISP</v>
      </c>
      <c r="AG109" s="37">
        <f t="shared" si="23"/>
        <v>0</v>
      </c>
      <c r="AH109" s="28">
        <f t="shared" si="24"/>
        <v>0</v>
      </c>
      <c r="AI109" s="28">
        <f t="shared" si="25"/>
        <v>0</v>
      </c>
      <c r="AJ109" s="28">
        <f t="shared" si="26"/>
        <v>0</v>
      </c>
    </row>
  </sheetData>
  <mergeCells count="1">
    <mergeCell ref="A3:L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Pinkerton Computer Consultants,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PCCI</dc:creator>
  <cp:keywords/>
  <dc:description/>
  <cp:lastModifiedBy>Valued Gateway Client</cp:lastModifiedBy>
  <cp:lastPrinted>2002-04-15T15:21:36Z</cp:lastPrinted>
  <dcterms:created xsi:type="dcterms:W3CDTF">2001-10-04T13:38:59Z</dcterms:created>
  <dcterms:modified xsi:type="dcterms:W3CDTF">2002-05-15T02:28:43Z</dcterms:modified>
  <cp:category/>
  <cp:version/>
  <cp:contentType/>
  <cp:contentStatus/>
</cp:coreProperties>
</file>